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7" activeTab="18"/>
  </bookViews>
  <sheets>
    <sheet name="Кал 2" sheetId="1" r:id="rId1"/>
    <sheet name="Кал 4" sheetId="3" r:id="rId2"/>
    <sheet name="Кал 2 корп 1" sheetId="2" r:id="rId3"/>
    <sheet name="Кал 4 корп 1" sheetId="4" r:id="rId4"/>
    <sheet name="Лен 67 корп 2" sheetId="5" r:id="rId5"/>
    <sheet name="Лен 67" sheetId="6" r:id="rId6"/>
    <sheet name="Лен 67 корп 1" sheetId="7" r:id="rId7"/>
    <sheet name="воинс 1" sheetId="8" r:id="rId8"/>
    <sheet name="Воинс 1 корп 1" sheetId="9" r:id="rId9"/>
    <sheet name="Покр 1" sheetId="10" r:id="rId10"/>
    <sheet name="Покр 2" sheetId="31" r:id="rId11"/>
    <sheet name="Кал 72" sheetId="11" r:id="rId12"/>
    <sheet name="Кал 74" sheetId="12" r:id="rId13"/>
    <sheet name="Лен 72" sheetId="13" r:id="rId14"/>
    <sheet name="Лен 74" sheetId="14" r:id="rId15"/>
    <sheet name="Лен 68" sheetId="15" r:id="rId16"/>
    <sheet name="Лен 64" sheetId="16" r:id="rId17"/>
    <sheet name="Кал 112" sheetId="17" r:id="rId18"/>
    <sheet name="Кал 106" sheetId="19" r:id="rId19"/>
    <sheet name="Кал 84" sheetId="20" r:id="rId20"/>
    <sheet name="Кал 82" sheetId="21" r:id="rId21"/>
    <sheet name="Совх 48" sheetId="24" r:id="rId22"/>
  </sheets>
  <calcPr calcId="152511"/>
</workbook>
</file>

<file path=xl/calcChain.xml><?xml version="1.0" encoding="utf-8"?>
<calcChain xmlns="http://schemas.openxmlformats.org/spreadsheetml/2006/main">
  <c r="E18" i="31" l="1"/>
  <c r="E20" i="11"/>
  <c r="E20" i="12"/>
  <c r="E18" i="14"/>
  <c r="E17" i="15"/>
  <c r="E16" i="16"/>
  <c r="E16" i="20"/>
  <c r="E15" i="21"/>
  <c r="D12" i="7" l="1"/>
  <c r="D13" i="7"/>
  <c r="D14" i="7"/>
  <c r="D15" i="7"/>
  <c r="D16" i="7"/>
  <c r="D17" i="7"/>
  <c r="D18" i="7"/>
  <c r="D19" i="7"/>
  <c r="D20" i="7"/>
  <c r="D21" i="7"/>
  <c r="D11" i="7"/>
  <c r="D12" i="6"/>
  <c r="D13" i="6"/>
  <c r="D14" i="6"/>
  <c r="D15" i="6"/>
  <c r="D16" i="6"/>
  <c r="D17" i="6"/>
  <c r="D18" i="6"/>
  <c r="D19" i="6"/>
  <c r="D20" i="6"/>
  <c r="D21" i="6"/>
  <c r="D11" i="6"/>
  <c r="D12" i="5"/>
  <c r="D13" i="5"/>
  <c r="D14" i="5"/>
  <c r="D15" i="5"/>
  <c r="D16" i="5"/>
  <c r="D17" i="5"/>
  <c r="D18" i="5"/>
  <c r="D19" i="5"/>
  <c r="D20" i="5"/>
  <c r="D21" i="5"/>
  <c r="D22" i="5"/>
  <c r="D11" i="5"/>
  <c r="D12" i="4"/>
  <c r="D13" i="4"/>
  <c r="D14" i="4"/>
  <c r="D15" i="4"/>
  <c r="D16" i="4"/>
  <c r="D17" i="4"/>
  <c r="D18" i="4"/>
  <c r="D19" i="4"/>
  <c r="D20" i="4"/>
  <c r="D21" i="4"/>
  <c r="D22" i="4"/>
  <c r="D11" i="4"/>
  <c r="D12" i="2"/>
  <c r="D13" i="2"/>
  <c r="D14" i="2"/>
  <c r="D15" i="2"/>
  <c r="D16" i="2"/>
  <c r="D17" i="2"/>
  <c r="D18" i="2"/>
  <c r="D19" i="2"/>
  <c r="D20" i="2"/>
  <c r="D21" i="2"/>
  <c r="D22" i="2"/>
  <c r="D23" i="2"/>
  <c r="D11" i="2"/>
  <c r="D12" i="3"/>
  <c r="D13" i="3"/>
  <c r="D14" i="3"/>
  <c r="D15" i="3"/>
  <c r="D16" i="3"/>
  <c r="D17" i="3"/>
  <c r="D18" i="3"/>
  <c r="D19" i="3"/>
  <c r="D20" i="3"/>
  <c r="D21" i="3"/>
  <c r="D22" i="3"/>
  <c r="D23" i="3"/>
  <c r="D11" i="3"/>
  <c r="D12" i="1"/>
  <c r="D13" i="1"/>
  <c r="D14" i="1"/>
  <c r="D15" i="1"/>
  <c r="D16" i="1"/>
  <c r="D17" i="1"/>
  <c r="D18" i="1"/>
  <c r="D19" i="1"/>
  <c r="D20" i="1"/>
  <c r="D21" i="1"/>
  <c r="D22" i="1"/>
  <c r="D23" i="1"/>
  <c r="D11" i="1"/>
  <c r="E15" i="17" l="1"/>
  <c r="D12" i="31" l="1"/>
  <c r="D13" i="31"/>
  <c r="D14" i="31"/>
  <c r="D15" i="31"/>
  <c r="D16" i="31"/>
  <c r="D17" i="31"/>
  <c r="D11" i="31"/>
  <c r="D12" i="24"/>
  <c r="D13" i="24"/>
  <c r="D14" i="24"/>
  <c r="D11" i="24"/>
  <c r="E15" i="24"/>
  <c r="D12" i="21"/>
  <c r="D13" i="21"/>
  <c r="D14" i="21"/>
  <c r="D11" i="21"/>
  <c r="D12" i="20"/>
  <c r="D13" i="20"/>
  <c r="D14" i="20"/>
  <c r="D15" i="20"/>
  <c r="D11" i="20"/>
  <c r="D12" i="19"/>
  <c r="D13" i="19"/>
  <c r="D11" i="19"/>
  <c r="E14" i="19"/>
  <c r="D12" i="17"/>
  <c r="D13" i="17"/>
  <c r="D14" i="17"/>
  <c r="D11" i="17"/>
  <c r="D13" i="16"/>
  <c r="D16" i="16" s="1"/>
  <c r="D14" i="16"/>
  <c r="D15" i="16"/>
  <c r="D11" i="16"/>
  <c r="D12" i="15"/>
  <c r="D13" i="15"/>
  <c r="D14" i="15"/>
  <c r="D15" i="15"/>
  <c r="D16" i="15"/>
  <c r="D11" i="15"/>
  <c r="D17" i="15" s="1"/>
  <c r="D12" i="14"/>
  <c r="D13" i="14"/>
  <c r="D14" i="14"/>
  <c r="D15" i="14"/>
  <c r="D16" i="14"/>
  <c r="D17" i="14"/>
  <c r="D11" i="14"/>
  <c r="D12" i="13"/>
  <c r="D13" i="13"/>
  <c r="D14" i="13"/>
  <c r="D15" i="13"/>
  <c r="D16" i="13"/>
  <c r="D17" i="13"/>
  <c r="D18" i="13"/>
  <c r="D19" i="13"/>
  <c r="D20" i="13"/>
  <c r="D11" i="13"/>
  <c r="E21" i="13"/>
  <c r="D13" i="12"/>
  <c r="D20" i="12" s="1"/>
  <c r="D14" i="12"/>
  <c r="D15" i="12"/>
  <c r="D16" i="12"/>
  <c r="D17" i="12"/>
  <c r="D18" i="12"/>
  <c r="D19" i="12"/>
  <c r="D11" i="12"/>
  <c r="D14" i="11"/>
  <c r="D15" i="11"/>
  <c r="D16" i="11"/>
  <c r="D17" i="11"/>
  <c r="D18" i="11"/>
  <c r="D19" i="11"/>
  <c r="D12" i="11"/>
  <c r="D13" i="11"/>
  <c r="D11" i="11"/>
  <c r="D18" i="10"/>
  <c r="D17" i="10"/>
  <c r="D15" i="10"/>
  <c r="D12" i="10"/>
  <c r="D13" i="10"/>
  <c r="D14" i="10"/>
  <c r="D11" i="10"/>
  <c r="D12" i="9"/>
  <c r="D13" i="9"/>
  <c r="D14" i="9"/>
  <c r="D15" i="9"/>
  <c r="D16" i="9"/>
  <c r="D17" i="9"/>
  <c r="D18" i="9"/>
  <c r="D11" i="9"/>
  <c r="D19" i="9" s="1"/>
  <c r="E19" i="10"/>
  <c r="E19" i="9"/>
  <c r="D12" i="8"/>
  <c r="D13" i="8"/>
  <c r="D14" i="8"/>
  <c r="D15" i="8"/>
  <c r="D16" i="8"/>
  <c r="D17" i="8"/>
  <c r="D18" i="8"/>
  <c r="D11" i="8"/>
  <c r="E19" i="8"/>
  <c r="E22" i="7"/>
  <c r="D22" i="7"/>
  <c r="D22" i="6"/>
  <c r="E22" i="6"/>
  <c r="E23" i="5"/>
  <c r="D23" i="5"/>
  <c r="D23" i="4"/>
  <c r="E23" i="4"/>
  <c r="E24" i="3"/>
  <c r="D24" i="3"/>
  <c r="D24" i="2"/>
  <c r="E24" i="2"/>
  <c r="E24" i="1"/>
  <c r="D24" i="1" l="1"/>
  <c r="D15" i="24"/>
  <c r="D15" i="21"/>
  <c r="D16" i="20"/>
  <c r="D14" i="19"/>
  <c r="D15" i="17"/>
  <c r="D18" i="14"/>
  <c r="D21" i="13"/>
  <c r="D20" i="11"/>
  <c r="D18" i="31"/>
  <c r="D19" i="8"/>
  <c r="D19" i="10"/>
</calcChain>
</file>

<file path=xl/comments1.xml><?xml version="1.0" encoding="utf-8"?>
<comments xmlns="http://schemas.openxmlformats.org/spreadsheetml/2006/main">
  <authors>
    <author>Автор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<sst xmlns="http://schemas.openxmlformats.org/spreadsheetml/2006/main" count="963" uniqueCount="99">
  <si>
    <t>УТВЕРЖДАЮ</t>
  </si>
  <si>
    <t>Руководитель «Администрация н. Хатассы» МКУ</t>
  </si>
  <si>
    <t>ГО "город Якутск"</t>
  </si>
  <si>
    <t>___________________ /П.А. Козлова/</t>
  </si>
  <si>
    <t>П Е Р Е Ч Е Н Ь</t>
  </si>
  <si>
    <t xml:space="preserve">обязательных работ и услуг по содержанию и ремонту общего имущества собственников помещений в многоквартирном доме, расположенном по адресу: г. Якутск, с. Хатассы, </t>
  </si>
  <si>
    <t>ул. Каландарашвили, д. 2,  являющегося объектом конкурса</t>
  </si>
  <si>
    <t>п/н</t>
  </si>
  <si>
    <t>Наименование работ и услуг</t>
  </si>
  <si>
    <t>Периодичность выполнения работ и оказания услуг</t>
  </si>
  <si>
    <t>Годовая плата (рублей)</t>
  </si>
  <si>
    <t>Стоимость на 1 кв. метр общей площади (рублей в месяц)</t>
  </si>
  <si>
    <t>1.</t>
  </si>
  <si>
    <t>Подготовка многоквартирного дома к сезонной эксплуатации</t>
  </si>
  <si>
    <t>1.1.</t>
  </si>
  <si>
    <t>ремонт, регулировка, промывка, испытание, расконсервация систем центрального отопления</t>
  </si>
  <si>
    <t>Не менее 1 раза в год</t>
  </si>
  <si>
    <t>2.</t>
  </si>
  <si>
    <t>Проведение технических осмотров и мелкий ремонт</t>
  </si>
  <si>
    <t>2.1.</t>
  </si>
  <si>
    <t>проведение технических осмотров и устранение незначительных неисправностей в системе вентиляции</t>
  </si>
  <si>
    <t>По мере необходимости, но не менее 1 раза в год</t>
  </si>
  <si>
    <t>2.2.</t>
  </si>
  <si>
    <t>проведение технических осмотров и устранение незначительных неисправностей электротехнических устройств</t>
  </si>
  <si>
    <t>2.5.</t>
  </si>
  <si>
    <t>аварийное обслуживание</t>
  </si>
  <si>
    <t>Постоянно</t>
  </si>
  <si>
    <t>3.</t>
  </si>
  <si>
    <t>Техобслуживание общедомовых приборов учёта тепловой энергии</t>
  </si>
  <si>
    <t>4.</t>
  </si>
  <si>
    <t>Техобслуживание общедомовых приборов учёта горячего водоснабжения</t>
  </si>
  <si>
    <t>5.</t>
  </si>
  <si>
    <t>Техобслуживание общедомовых приборов учёта холодного водоснабжения</t>
  </si>
  <si>
    <t>Уборка дворовой территории</t>
  </si>
  <si>
    <t>По мере необходимости, но не менее 2 раз в неделю</t>
  </si>
  <si>
    <t>Утилизация ртутьсодержащих ламп</t>
  </si>
  <si>
    <t>Уборка мест общего пользования</t>
  </si>
  <si>
    <t>1 раз в неделю</t>
  </si>
  <si>
    <t>Вывоз бытовых отходов, в т.ч. крупногабаритный мусор</t>
  </si>
  <si>
    <t>По мере необходимости, но не менее 3 раз в неделю</t>
  </si>
  <si>
    <t>аварийное обслуживание электрооборудования</t>
  </si>
  <si>
    <t>Итого:</t>
  </si>
  <si>
    <t xml:space="preserve">   Пермяков Е.П.</t>
  </si>
  <si>
    <t xml:space="preserve">Исп. Керегяева О.В. </t>
  </si>
  <si>
    <t>409-237</t>
  </si>
  <si>
    <t>ул. Каландарашвили, д. 2, корп.1,  являющегося объектом конкурса</t>
  </si>
  <si>
    <t>ул. Каландарашвили, д. 4, являющегося объектом конкурса</t>
  </si>
  <si>
    <t>ул. Каландарашвили, д. 4, корп. 1, являющегося объектом конкурса</t>
  </si>
  <si>
    <t>ул. Ленина д. 67, корп. 2,  являющегося объектом конкурса</t>
  </si>
  <si>
    <t>ул. Ленина д. 67,  являющегося объектом конкурса</t>
  </si>
  <si>
    <t>ул. Ленина д. 67, корп. 1,  являющегося объектом конкурса</t>
  </si>
  <si>
    <t>ул. Воинская, 1, являющегося объектом конкурса</t>
  </si>
  <si>
    <t>ул. Воинская, 1, корп. 1,  являющегося объектом конкурса</t>
  </si>
  <si>
    <t>Покровский тракт 16 км, дом 1, являющегося объектом конкурса</t>
  </si>
  <si>
    <t>ул. Каландарашвили 72, являющегося объектом конкурса</t>
  </si>
  <si>
    <t>Содержание санитарных точек</t>
  </si>
  <si>
    <t>постоянно</t>
  </si>
  <si>
    <t>6,5</t>
  </si>
  <si>
    <t>9,53</t>
  </si>
  <si>
    <t>ул. Каландарашвили 74, являющегося объектом конкурса</t>
  </si>
  <si>
    <t>ул. Ленина, 72, являющегося объектом конкурса</t>
  </si>
  <si>
    <t>Содержание санитарных  точек</t>
  </si>
  <si>
    <t>11,50</t>
  </si>
  <si>
    <t>ул. Ленина, 74, являющегося объектом конкурса</t>
  </si>
  <si>
    <t>ул. Ленина, 68, являющегося объектом конкурса</t>
  </si>
  <si>
    <t>содержание санитарных точек</t>
  </si>
  <si>
    <t>ул. Ленина, 64, являющегося объектом конкурса</t>
  </si>
  <si>
    <t>ул. Каландарашвили, 112, являющегося объектом конкурса</t>
  </si>
  <si>
    <t>ул. Каландарашвили, 106, являющегося объектом конкурса</t>
  </si>
  <si>
    <t>ул. Каландарашвили, 84, являющегося объектом конкурса</t>
  </si>
  <si>
    <t>ул. Каландарашвили, 82 являющегося объектом конкурса</t>
  </si>
  <si>
    <t>ул. Совхозная, 48, являющегося объектом конкурса</t>
  </si>
  <si>
    <t>Покровский тракт 16 км, дом 2,  являющегося объектом конкурса</t>
  </si>
  <si>
    <t>1.2.</t>
  </si>
  <si>
    <t>2.3.</t>
  </si>
  <si>
    <t>6.</t>
  </si>
  <si>
    <t>7</t>
  </si>
  <si>
    <t>8</t>
  </si>
  <si>
    <t>9</t>
  </si>
  <si>
    <t>10</t>
  </si>
  <si>
    <t>6</t>
  </si>
  <si>
    <t>2.1..</t>
  </si>
  <si>
    <t>2</t>
  </si>
  <si>
    <t>3</t>
  </si>
  <si>
    <t>4</t>
  </si>
  <si>
    <t>5</t>
  </si>
  <si>
    <t>1</t>
  </si>
  <si>
    <t xml:space="preserve">Заместитель руководителя                                                           </t>
  </si>
  <si>
    <t>" ____" ___________ 2016 г.</t>
  </si>
  <si>
    <t>"___" ___________ 2016 г.</t>
  </si>
  <si>
    <t>"___" ____________ 2016 г.</t>
  </si>
  <si>
    <t>"___" _____________ 2016 г.</t>
  </si>
  <si>
    <t>"___"__________ 2016 г.</t>
  </si>
  <si>
    <t>"___"__________2016 г.</t>
  </si>
  <si>
    <t>"____"__________ 2016 г.</t>
  </si>
  <si>
    <t>"___"_________ 2016 г.</t>
  </si>
  <si>
    <t>"___"_________2016 г.</t>
  </si>
  <si>
    <t>"___"__________2016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</si>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</sst>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A10" sqref="A10:B23"/>
    </sheetView>
  </sheetViews>
  <sheetFormatPr defaultRowHeight="15" x14ac:dyDescent="0.25"/>
  <cols>
    <col min="1" max="1" width="5" customWidth="1"/>
    <col min="2" max="2" width="39" customWidth="1"/>
    <col min="3" max="3" width="13.140625" customWidth="1"/>
    <col min="4" max="4" width="11.85546875" style="15" customWidth="1"/>
    <col min="5" max="5" width="13.42578125" customWidth="1"/>
  </cols>
  <sheetData>
    <row r="1" spans="1:5" ht="15.75" x14ac:dyDescent="0.25">
      <c r="A1" s="1"/>
      <c r="B1" s="1"/>
      <c r="C1" s="1"/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A3" s="1"/>
      <c r="B3" s="1"/>
      <c r="C3" s="1"/>
      <c r="D3" s="35" t="s">
        <v>2</v>
      </c>
      <c r="E3" s="35"/>
    </row>
    <row r="4" spans="1:5" ht="15.75" x14ac:dyDescent="0.25">
      <c r="A4" s="1"/>
      <c r="B4" s="1"/>
      <c r="C4" s="1"/>
      <c r="D4" s="35" t="s">
        <v>3</v>
      </c>
      <c r="E4" s="35"/>
    </row>
    <row r="5" spans="1:5" ht="15.75" x14ac:dyDescent="0.25">
      <c r="A5" s="1"/>
      <c r="B5" s="1"/>
      <c r="C5" s="1"/>
      <c r="D5" s="31"/>
      <c r="E5" s="31" t="s">
        <v>90</v>
      </c>
    </row>
    <row r="6" spans="1:5" x14ac:dyDescent="0.25">
      <c r="A6" s="36" t="s">
        <v>4</v>
      </c>
      <c r="B6" s="36"/>
      <c r="C6" s="36"/>
      <c r="D6" s="36"/>
      <c r="E6" s="36"/>
    </row>
    <row r="7" spans="1:5" ht="31.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</v>
      </c>
      <c r="B8" s="33"/>
      <c r="C8" s="33"/>
      <c r="D8" s="33"/>
      <c r="E8" s="33"/>
    </row>
    <row r="9" spans="1:5" ht="63" customHeight="1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30" customHeight="1" thickBot="1" x14ac:dyDescent="0.3">
      <c r="A10" s="5" t="s">
        <v>12</v>
      </c>
      <c r="B10" s="6" t="s">
        <v>13</v>
      </c>
      <c r="C10" s="7"/>
      <c r="D10" s="25"/>
      <c r="E10" s="6"/>
    </row>
    <row r="11" spans="1:5" ht="42.75" customHeight="1" thickBot="1" x14ac:dyDescent="0.3">
      <c r="A11" s="5" t="s">
        <v>14</v>
      </c>
      <c r="B11" s="7" t="s">
        <v>15</v>
      </c>
      <c r="C11" s="8" t="s">
        <v>16</v>
      </c>
      <c r="D11" s="12">
        <f>E11*1106.2*12</f>
        <v>39292.224000000002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23" si="0">E12*1106.2*12</f>
        <v>0</v>
      </c>
      <c r="E12" s="8"/>
    </row>
    <row r="13" spans="1:5" ht="56.25" customHeight="1" thickBot="1" x14ac:dyDescent="0.3">
      <c r="A13" s="10" t="s">
        <v>19</v>
      </c>
      <c r="B13" s="7" t="s">
        <v>20</v>
      </c>
      <c r="C13" s="8" t="s">
        <v>21</v>
      </c>
      <c r="D13" s="12">
        <f t="shared" si="0"/>
        <v>2654.88</v>
      </c>
      <c r="E13" s="8">
        <v>0.2</v>
      </c>
    </row>
    <row r="14" spans="1:5" ht="62.25" customHeight="1" thickBot="1" x14ac:dyDescent="0.3">
      <c r="A14" s="10" t="s">
        <v>22</v>
      </c>
      <c r="B14" s="7" t="s">
        <v>23</v>
      </c>
      <c r="C14" s="8" t="s">
        <v>21</v>
      </c>
      <c r="D14" s="12">
        <f t="shared" si="0"/>
        <v>10354.031999999999</v>
      </c>
      <c r="E14" s="8">
        <v>0.78</v>
      </c>
    </row>
    <row r="15" spans="1:5" ht="15.75" customHeight="1" thickBot="1" x14ac:dyDescent="0.3">
      <c r="A15" s="10" t="s">
        <v>74</v>
      </c>
      <c r="B15" s="7" t="s">
        <v>25</v>
      </c>
      <c r="C15" s="8" t="s">
        <v>26</v>
      </c>
      <c r="D15" s="12">
        <f t="shared" si="0"/>
        <v>68495.90400000001</v>
      </c>
      <c r="E15" s="8">
        <v>5.16</v>
      </c>
    </row>
    <row r="16" spans="1:5" ht="27" customHeight="1" thickBot="1" x14ac:dyDescent="0.3">
      <c r="A16" s="10" t="s">
        <v>27</v>
      </c>
      <c r="B16" s="7" t="s">
        <v>28</v>
      </c>
      <c r="C16" s="8" t="s">
        <v>26</v>
      </c>
      <c r="D16" s="12">
        <f t="shared" si="0"/>
        <v>9955.8000000000011</v>
      </c>
      <c r="E16" s="8">
        <v>0.75</v>
      </c>
    </row>
    <row r="17" spans="1:5" ht="30.75" customHeight="1" thickBot="1" x14ac:dyDescent="0.3">
      <c r="A17" s="10" t="s">
        <v>29</v>
      </c>
      <c r="B17" s="7" t="s">
        <v>30</v>
      </c>
      <c r="C17" s="8" t="s">
        <v>26</v>
      </c>
      <c r="D17" s="12">
        <f t="shared" si="0"/>
        <v>3584.0880000000006</v>
      </c>
      <c r="E17" s="8">
        <v>0.27</v>
      </c>
    </row>
    <row r="18" spans="1:5" ht="27.75" customHeight="1" thickBot="1" x14ac:dyDescent="0.3">
      <c r="A18" s="10" t="s">
        <v>31</v>
      </c>
      <c r="B18" s="7" t="s">
        <v>32</v>
      </c>
      <c r="C18" s="8" t="s">
        <v>26</v>
      </c>
      <c r="D18" s="12">
        <f t="shared" si="0"/>
        <v>3584.0880000000006</v>
      </c>
      <c r="E18" s="8">
        <v>0.27</v>
      </c>
    </row>
    <row r="19" spans="1:5" ht="51" customHeight="1" thickBot="1" x14ac:dyDescent="0.3">
      <c r="A19" s="10" t="s">
        <v>75</v>
      </c>
      <c r="B19" s="7" t="s">
        <v>33</v>
      </c>
      <c r="C19" s="8" t="s">
        <v>34</v>
      </c>
      <c r="D19" s="12">
        <f t="shared" si="0"/>
        <v>34247.952000000005</v>
      </c>
      <c r="E19" s="8">
        <v>2.58</v>
      </c>
    </row>
    <row r="20" spans="1:5" ht="17.25" customHeight="1" thickBot="1" x14ac:dyDescent="0.3">
      <c r="A20" s="10" t="s">
        <v>76</v>
      </c>
      <c r="B20" s="7" t="s">
        <v>35</v>
      </c>
      <c r="C20" s="8" t="s">
        <v>26</v>
      </c>
      <c r="D20" s="12">
        <f t="shared" si="0"/>
        <v>3716.8320000000003</v>
      </c>
      <c r="E20" s="8">
        <v>0.28000000000000003</v>
      </c>
    </row>
    <row r="21" spans="1:5" ht="18" customHeight="1" thickBot="1" x14ac:dyDescent="0.3">
      <c r="A21" s="10" t="s">
        <v>77</v>
      </c>
      <c r="B21" s="7" t="s">
        <v>36</v>
      </c>
      <c r="C21" s="8" t="s">
        <v>37</v>
      </c>
      <c r="D21" s="12">
        <f t="shared" si="0"/>
        <v>42079.847999999998</v>
      </c>
      <c r="E21" s="8">
        <v>3.17</v>
      </c>
    </row>
    <row r="22" spans="1:5" ht="53.25" customHeight="1" thickBot="1" x14ac:dyDescent="0.3">
      <c r="A22" s="10" t="s">
        <v>78</v>
      </c>
      <c r="B22" s="7" t="s">
        <v>38</v>
      </c>
      <c r="C22" s="8" t="s">
        <v>39</v>
      </c>
      <c r="D22" s="12">
        <f t="shared" si="0"/>
        <v>34513.440000000002</v>
      </c>
      <c r="E22" s="8">
        <v>2.6</v>
      </c>
    </row>
    <row r="23" spans="1:5" ht="24" customHeight="1" thickBot="1" x14ac:dyDescent="0.3">
      <c r="A23" s="10" t="s">
        <v>79</v>
      </c>
      <c r="B23" s="7" t="s">
        <v>40</v>
      </c>
      <c r="C23" s="8" t="s">
        <v>26</v>
      </c>
      <c r="D23" s="12">
        <f t="shared" si="0"/>
        <v>6238.9679999999998</v>
      </c>
      <c r="E23" s="8">
        <v>0.47</v>
      </c>
    </row>
    <row r="24" spans="1:5" ht="15.75" thickBot="1" x14ac:dyDescent="0.3">
      <c r="A24" s="10"/>
      <c r="B24" s="6" t="s">
        <v>41</v>
      </c>
      <c r="C24" s="8"/>
      <c r="D24" s="29">
        <f>SUM(D10:D23)</f>
        <v>258718.05599999998</v>
      </c>
      <c r="E24" s="14">
        <f>SUM(E11:E23)</f>
        <v>19.490000000000002</v>
      </c>
    </row>
    <row r="25" spans="1:5" ht="15.75" x14ac:dyDescent="0.25">
      <c r="A25" s="1"/>
      <c r="B25" s="16" t="s">
        <v>87</v>
      </c>
      <c r="C25" s="2"/>
      <c r="D25" s="32" t="s">
        <v>42</v>
      </c>
      <c r="E25" s="17"/>
    </row>
    <row r="26" spans="1:5" x14ac:dyDescent="0.25">
      <c r="A26" s="1"/>
      <c r="B26" s="18" t="s">
        <v>43</v>
      </c>
      <c r="C26" s="2"/>
      <c r="D26" s="19"/>
      <c r="E26" s="2"/>
    </row>
    <row r="27" spans="1:5" x14ac:dyDescent="0.25">
      <c r="A27" s="1"/>
      <c r="B27" s="18" t="s">
        <v>44</v>
      </c>
      <c r="C27" s="2"/>
      <c r="D27" s="19"/>
      <c r="E27" s="2"/>
    </row>
  </sheetData>
  <mergeCells count="7">
    <mergeCell ref="A8:E8"/>
    <mergeCell ref="D1:E1"/>
    <mergeCell ref="A2:E2"/>
    <mergeCell ref="D3:E3"/>
    <mergeCell ref="D4:E4"/>
    <mergeCell ref="A6:E6"/>
    <mergeCell ref="A7:E7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0" sqref="A10:B18"/>
    </sheetView>
  </sheetViews>
  <sheetFormatPr defaultRowHeight="15" x14ac:dyDescent="0.25"/>
  <cols>
    <col min="1" max="1" width="5.28515625" style="15" customWidth="1"/>
    <col min="2" max="2" width="33" style="15" customWidth="1"/>
    <col min="3" max="3" width="16" style="15" customWidth="1"/>
    <col min="4" max="4" width="18.5703125" style="15" customWidth="1"/>
    <col min="5" max="5" width="19.28515625" style="15" customWidth="1"/>
  </cols>
  <sheetData>
    <row r="1" spans="1:5" ht="15.75" x14ac:dyDescent="0.25">
      <c r="D1" s="39" t="s">
        <v>0</v>
      </c>
      <c r="E1" s="39"/>
    </row>
    <row r="2" spans="1:5" ht="15.75" x14ac:dyDescent="0.25">
      <c r="A2" s="40" t="s">
        <v>1</v>
      </c>
      <c r="B2" s="40"/>
      <c r="C2" s="40"/>
      <c r="D2" s="40"/>
      <c r="E2" s="40"/>
    </row>
    <row r="3" spans="1:5" ht="15.75" x14ac:dyDescent="0.25">
      <c r="D3" s="40" t="s">
        <v>2</v>
      </c>
      <c r="E3" s="40"/>
    </row>
    <row r="4" spans="1:5" ht="15.75" x14ac:dyDescent="0.25">
      <c r="D4" s="40" t="s">
        <v>3</v>
      </c>
      <c r="E4" s="40"/>
    </row>
    <row r="5" spans="1:5" ht="15.75" x14ac:dyDescent="0.25">
      <c r="D5" s="40" t="s">
        <v>97</v>
      </c>
      <c r="E5" s="40"/>
    </row>
    <row r="6" spans="1:5" x14ac:dyDescent="0.25">
      <c r="A6" s="41" t="s">
        <v>4</v>
      </c>
      <c r="B6" s="41"/>
      <c r="C6" s="41"/>
      <c r="D6" s="41"/>
      <c r="E6" s="41"/>
    </row>
    <row r="7" spans="1:5" ht="29.25" customHeight="1" x14ac:dyDescent="0.25">
      <c r="A7" s="42" t="s">
        <v>5</v>
      </c>
      <c r="B7" s="42"/>
      <c r="C7" s="42"/>
      <c r="D7" s="42"/>
      <c r="E7" s="42"/>
    </row>
    <row r="8" spans="1:5" ht="15.75" thickBot="1" x14ac:dyDescent="0.3">
      <c r="A8" s="38" t="s">
        <v>53</v>
      </c>
      <c r="B8" s="38"/>
      <c r="C8" s="38"/>
      <c r="D8" s="38"/>
      <c r="E8" s="38"/>
    </row>
    <row r="9" spans="1:5" ht="39" thickBot="1" x14ac:dyDescent="0.3">
      <c r="A9" s="20" t="s">
        <v>7</v>
      </c>
      <c r="B9" s="21" t="s">
        <v>8</v>
      </c>
      <c r="C9" s="21" t="s">
        <v>9</v>
      </c>
      <c r="D9" s="21" t="s">
        <v>10</v>
      </c>
      <c r="E9" s="21" t="s">
        <v>11</v>
      </c>
    </row>
    <row r="10" spans="1:5" ht="26.25" thickBot="1" x14ac:dyDescent="0.3">
      <c r="A10" s="22" t="s">
        <v>12</v>
      </c>
      <c r="B10" s="23" t="s">
        <v>13</v>
      </c>
      <c r="C10" s="24"/>
      <c r="D10" s="25"/>
      <c r="E10" s="23"/>
    </row>
    <row r="11" spans="1:5" ht="39" thickBot="1" x14ac:dyDescent="0.3">
      <c r="A11" s="22" t="s">
        <v>14</v>
      </c>
      <c r="B11" s="24" t="s">
        <v>15</v>
      </c>
      <c r="C11" s="26" t="s">
        <v>16</v>
      </c>
      <c r="D11" s="9">
        <f>E11*277.8*12</f>
        <v>9867.4560000000001</v>
      </c>
      <c r="E11" s="26">
        <v>2.96</v>
      </c>
    </row>
    <row r="12" spans="1:5" ht="15.75" thickBot="1" x14ac:dyDescent="0.3">
      <c r="A12" s="27" t="s">
        <v>17</v>
      </c>
      <c r="B12" s="28" t="s">
        <v>18</v>
      </c>
      <c r="C12" s="26"/>
      <c r="D12" s="9">
        <f t="shared" ref="D12:D14" si="0">E12*277.8*12</f>
        <v>0</v>
      </c>
      <c r="E12" s="26"/>
    </row>
    <row r="13" spans="1:5" ht="51.75" thickBot="1" x14ac:dyDescent="0.3">
      <c r="A13" s="27" t="s">
        <v>19</v>
      </c>
      <c r="B13" s="24" t="s">
        <v>23</v>
      </c>
      <c r="C13" s="26" t="s">
        <v>21</v>
      </c>
      <c r="D13" s="9">
        <f t="shared" si="0"/>
        <v>2600.2080000000005</v>
      </c>
      <c r="E13" s="26">
        <v>0.78</v>
      </c>
    </row>
    <row r="14" spans="1:5" ht="15.75" thickBot="1" x14ac:dyDescent="0.3">
      <c r="A14" s="27" t="s">
        <v>22</v>
      </c>
      <c r="B14" s="24" t="s">
        <v>25</v>
      </c>
      <c r="C14" s="26" t="s">
        <v>26</v>
      </c>
      <c r="D14" s="9">
        <f t="shared" si="0"/>
        <v>17201.376</v>
      </c>
      <c r="E14" s="26">
        <v>5.16</v>
      </c>
    </row>
    <row r="15" spans="1:5" x14ac:dyDescent="0.25">
      <c r="A15" s="43">
        <v>3</v>
      </c>
      <c r="B15" s="43" t="s">
        <v>35</v>
      </c>
      <c r="C15" s="43" t="s">
        <v>26</v>
      </c>
      <c r="D15" s="45">
        <f>E15*12*277.8</f>
        <v>933.40800000000013</v>
      </c>
      <c r="E15" s="43">
        <v>0.28000000000000003</v>
      </c>
    </row>
    <row r="16" spans="1:5" ht="15.75" thickBot="1" x14ac:dyDescent="0.3">
      <c r="A16" s="44"/>
      <c r="B16" s="44"/>
      <c r="C16" s="44"/>
      <c r="D16" s="46"/>
      <c r="E16" s="44"/>
    </row>
    <row r="17" spans="1:5" ht="51.75" thickBot="1" x14ac:dyDescent="0.3">
      <c r="A17" s="27">
        <v>4</v>
      </c>
      <c r="B17" s="24" t="s">
        <v>38</v>
      </c>
      <c r="C17" s="26" t="s">
        <v>39</v>
      </c>
      <c r="D17" s="9">
        <f>E17*12*277.8</f>
        <v>8667.36</v>
      </c>
      <c r="E17" s="26">
        <v>2.6</v>
      </c>
    </row>
    <row r="18" spans="1:5" ht="26.25" thickBot="1" x14ac:dyDescent="0.3">
      <c r="A18" s="27">
        <v>5</v>
      </c>
      <c r="B18" s="24" t="s">
        <v>40</v>
      </c>
      <c r="C18" s="26" t="s">
        <v>26</v>
      </c>
      <c r="D18" s="9">
        <f>E18*12*277.8</f>
        <v>1566.7919999999999</v>
      </c>
      <c r="E18" s="26">
        <v>0.47</v>
      </c>
    </row>
    <row r="19" spans="1:5" ht="15.75" thickBot="1" x14ac:dyDescent="0.3">
      <c r="A19" s="27"/>
      <c r="B19" s="23" t="s">
        <v>41</v>
      </c>
      <c r="C19" s="26"/>
      <c r="D19" s="29">
        <f>SUM(D10:D18)</f>
        <v>40836.600000000006</v>
      </c>
      <c r="E19" s="30">
        <f>SUM(E11:E18)</f>
        <v>12.25</v>
      </c>
    </row>
    <row r="21" spans="1:5" ht="15.75" x14ac:dyDescent="0.25">
      <c r="A21" s="1"/>
      <c r="B21" s="16" t="s">
        <v>87</v>
      </c>
      <c r="C21" s="2"/>
      <c r="D21" s="32" t="s">
        <v>42</v>
      </c>
      <c r="E21" s="17"/>
    </row>
    <row r="22" spans="1:5" x14ac:dyDescent="0.25">
      <c r="A22" s="1"/>
      <c r="B22" s="18" t="s">
        <v>43</v>
      </c>
      <c r="C22" s="2"/>
      <c r="D22" s="19"/>
      <c r="E22" s="2"/>
    </row>
    <row r="23" spans="1:5" x14ac:dyDescent="0.25">
      <c r="A23" s="1"/>
      <c r="B23" s="18" t="s">
        <v>44</v>
      </c>
      <c r="C23" s="2"/>
      <c r="D23" s="19"/>
      <c r="E23" s="2"/>
    </row>
  </sheetData>
  <mergeCells count="13">
    <mergeCell ref="A15:A16"/>
    <mergeCell ref="B15:B16"/>
    <mergeCell ref="C15:C16"/>
    <mergeCell ref="D15:D16"/>
    <mergeCell ref="E15:E16"/>
    <mergeCell ref="A8:E8"/>
    <mergeCell ref="A7:E7"/>
    <mergeCell ref="D1:E1"/>
    <mergeCell ref="A2:E2"/>
    <mergeCell ref="D3:E3"/>
    <mergeCell ref="D5:E5"/>
    <mergeCell ref="A6:E6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10" sqref="A10:B17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2.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72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E11*539.7*12</f>
        <v>19170.144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17" si="0">E12*539.7*12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5051.5920000000006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33418.224000000002</v>
      </c>
      <c r="E14" s="8">
        <v>5.16</v>
      </c>
    </row>
    <row r="15" spans="1:5" ht="15.75" thickBot="1" x14ac:dyDescent="0.3">
      <c r="A15" s="10" t="s">
        <v>83</v>
      </c>
      <c r="B15" s="7" t="s">
        <v>35</v>
      </c>
      <c r="C15" s="8" t="s">
        <v>26</v>
      </c>
      <c r="D15" s="12">
        <f t="shared" si="0"/>
        <v>1813.3920000000003</v>
      </c>
      <c r="E15" s="8">
        <v>0.28000000000000003</v>
      </c>
    </row>
    <row r="16" spans="1:5" ht="51.75" thickBot="1" x14ac:dyDescent="0.3">
      <c r="A16" s="10" t="s">
        <v>84</v>
      </c>
      <c r="B16" s="7" t="s">
        <v>38</v>
      </c>
      <c r="C16" s="8" t="s">
        <v>39</v>
      </c>
      <c r="D16" s="12">
        <f t="shared" si="0"/>
        <v>16838.640000000003</v>
      </c>
      <c r="E16" s="8" t="s">
        <v>98</v>
      </c>
    </row>
    <row r="17" spans="1:5" ht="26.25" thickBot="1" x14ac:dyDescent="0.3">
      <c r="A17" s="10" t="s">
        <v>85</v>
      </c>
      <c r="B17" s="7" t="s">
        <v>40</v>
      </c>
      <c r="C17" s="8" t="s">
        <v>26</v>
      </c>
      <c r="D17" s="12">
        <f t="shared" si="0"/>
        <v>3043.9080000000004</v>
      </c>
      <c r="E17" s="8">
        <v>0.47</v>
      </c>
    </row>
    <row r="18" spans="1:5" ht="15.75" thickBot="1" x14ac:dyDescent="0.3">
      <c r="A18" s="10"/>
      <c r="B18" s="6" t="s">
        <v>41</v>
      </c>
      <c r="C18" s="8"/>
      <c r="D18" s="29">
        <f>SUM(D10:D17)</f>
        <v>79335.900000000009</v>
      </c>
      <c r="E18" s="14">
        <f>E11+E13+E14+E15+E16+E17</f>
        <v>12.25</v>
      </c>
    </row>
    <row r="20" spans="1:5" ht="15.75" x14ac:dyDescent="0.25">
      <c r="B20" s="16" t="s">
        <v>87</v>
      </c>
      <c r="C20" s="2"/>
      <c r="D20" s="32" t="s">
        <v>42</v>
      </c>
      <c r="E20" s="17"/>
    </row>
    <row r="21" spans="1:5" x14ac:dyDescent="0.25">
      <c r="B21" s="18" t="s">
        <v>43</v>
      </c>
      <c r="C21" s="2"/>
      <c r="D21" s="19"/>
      <c r="E21" s="2"/>
    </row>
    <row r="22" spans="1:5" x14ac:dyDescent="0.25">
      <c r="B22" s="18" t="s">
        <v>44</v>
      </c>
      <c r="C22" s="2"/>
      <c r="D22" s="19"/>
      <c r="E22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A10" sqref="A10:B19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3.2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54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E11*540.3*12</f>
        <v>19191.455999999998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19" si="0">E12*540.3*12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5057.2079999999996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33455.375999999997</v>
      </c>
      <c r="E14" s="8">
        <v>5.16</v>
      </c>
    </row>
    <row r="15" spans="1:5" ht="15.75" thickBot="1" x14ac:dyDescent="0.3">
      <c r="A15" s="10" t="s">
        <v>83</v>
      </c>
      <c r="B15" s="7" t="s">
        <v>55</v>
      </c>
      <c r="C15" s="8" t="s">
        <v>56</v>
      </c>
      <c r="D15" s="12">
        <f t="shared" si="0"/>
        <v>42143.399999999994</v>
      </c>
      <c r="E15" s="8" t="s">
        <v>57</v>
      </c>
    </row>
    <row r="16" spans="1:5" ht="51.75" thickBot="1" x14ac:dyDescent="0.3">
      <c r="A16" s="10" t="s">
        <v>84</v>
      </c>
      <c r="B16" s="7" t="s">
        <v>33</v>
      </c>
      <c r="C16" s="8" t="s">
        <v>34</v>
      </c>
      <c r="D16" s="12">
        <f t="shared" si="0"/>
        <v>16727.687999999998</v>
      </c>
      <c r="E16" s="8">
        <v>2.58</v>
      </c>
    </row>
    <row r="17" spans="1:5" ht="15.75" thickBot="1" x14ac:dyDescent="0.3">
      <c r="A17" s="10" t="s">
        <v>85</v>
      </c>
      <c r="B17" s="7" t="s">
        <v>35</v>
      </c>
      <c r="C17" s="8" t="s">
        <v>26</v>
      </c>
      <c r="D17" s="12">
        <f t="shared" si="0"/>
        <v>1815.4079999999999</v>
      </c>
      <c r="E17" s="8">
        <v>0.28000000000000003</v>
      </c>
    </row>
    <row r="18" spans="1:5" ht="51.75" thickBot="1" x14ac:dyDescent="0.3">
      <c r="A18" s="10" t="s">
        <v>80</v>
      </c>
      <c r="B18" s="7" t="s">
        <v>38</v>
      </c>
      <c r="C18" s="8" t="s">
        <v>39</v>
      </c>
      <c r="D18" s="12">
        <f t="shared" si="0"/>
        <v>61788.707999999991</v>
      </c>
      <c r="E18" s="8" t="s">
        <v>58</v>
      </c>
    </row>
    <row r="19" spans="1:5" ht="26.25" thickBot="1" x14ac:dyDescent="0.3">
      <c r="A19" s="10" t="s">
        <v>76</v>
      </c>
      <c r="B19" s="7" t="s">
        <v>40</v>
      </c>
      <c r="C19" s="8" t="s">
        <v>26</v>
      </c>
      <c r="D19" s="12">
        <f t="shared" si="0"/>
        <v>3047.2919999999995</v>
      </c>
      <c r="E19" s="8">
        <v>0.47</v>
      </c>
    </row>
    <row r="20" spans="1:5" ht="15.75" thickBot="1" x14ac:dyDescent="0.3">
      <c r="A20" s="10"/>
      <c r="B20" s="6" t="s">
        <v>41</v>
      </c>
      <c r="C20" s="8"/>
      <c r="D20" s="29">
        <f>SUM(D10:D19)</f>
        <v>183226.53599999996</v>
      </c>
      <c r="E20" s="14">
        <f>E11+E13+E14+E15+E16+E17+E18+E19</f>
        <v>28.259999999999998</v>
      </c>
    </row>
    <row r="22" spans="1:5" ht="15.75" x14ac:dyDescent="0.25">
      <c r="B22" s="16" t="s">
        <v>87</v>
      </c>
      <c r="C22" s="2"/>
      <c r="D22" s="32" t="s">
        <v>42</v>
      </c>
      <c r="E22" s="17"/>
    </row>
    <row r="23" spans="1:5" x14ac:dyDescent="0.25">
      <c r="B23" s="18" t="s">
        <v>43</v>
      </c>
      <c r="C23" s="2"/>
      <c r="D23" s="19"/>
      <c r="E23" s="2"/>
    </row>
    <row r="24" spans="1:5" x14ac:dyDescent="0.25">
      <c r="B24" s="18" t="s">
        <v>44</v>
      </c>
      <c r="C24" s="2"/>
      <c r="D24" s="19"/>
      <c r="E24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A10" sqref="A10:B19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8.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59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E11*566.8*12</f>
        <v>20132.735999999997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/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ref="D13:D19" si="0">E13*566.8*12</f>
        <v>5305.2479999999996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35096.255999999994</v>
      </c>
      <c r="E14" s="8">
        <v>5.16</v>
      </c>
    </row>
    <row r="15" spans="1:5" ht="15.75" thickBot="1" x14ac:dyDescent="0.3">
      <c r="A15" s="10" t="s">
        <v>83</v>
      </c>
      <c r="B15" s="7" t="s">
        <v>55</v>
      </c>
      <c r="C15" s="8" t="s">
        <v>56</v>
      </c>
      <c r="D15" s="12">
        <f t="shared" si="0"/>
        <v>44210.399999999994</v>
      </c>
      <c r="E15" s="8" t="s">
        <v>57</v>
      </c>
    </row>
    <row r="16" spans="1:5" ht="51.75" thickBot="1" x14ac:dyDescent="0.3">
      <c r="A16" s="10" t="s">
        <v>84</v>
      </c>
      <c r="B16" s="7" t="s">
        <v>33</v>
      </c>
      <c r="C16" s="8" t="s">
        <v>34</v>
      </c>
      <c r="D16" s="12">
        <f t="shared" si="0"/>
        <v>17548.127999999997</v>
      </c>
      <c r="E16" s="8">
        <v>2.58</v>
      </c>
    </row>
    <row r="17" spans="1:5" ht="15.75" thickBot="1" x14ac:dyDescent="0.3">
      <c r="A17" s="10" t="s">
        <v>85</v>
      </c>
      <c r="B17" s="7" t="s">
        <v>35</v>
      </c>
      <c r="C17" s="8" t="s">
        <v>26</v>
      </c>
      <c r="D17" s="12">
        <f t="shared" si="0"/>
        <v>1904.4480000000001</v>
      </c>
      <c r="E17" s="8">
        <v>0.28000000000000003</v>
      </c>
    </row>
    <row r="18" spans="1:5" ht="51.75" thickBot="1" x14ac:dyDescent="0.3">
      <c r="A18" s="10" t="s">
        <v>80</v>
      </c>
      <c r="B18" s="7" t="s">
        <v>38</v>
      </c>
      <c r="C18" s="8" t="s">
        <v>39</v>
      </c>
      <c r="D18" s="12">
        <f t="shared" si="0"/>
        <v>64819.247999999992</v>
      </c>
      <c r="E18" s="8" t="s">
        <v>58</v>
      </c>
    </row>
    <row r="19" spans="1:5" ht="26.25" thickBot="1" x14ac:dyDescent="0.3">
      <c r="A19" s="10" t="s">
        <v>76</v>
      </c>
      <c r="B19" s="7" t="s">
        <v>40</v>
      </c>
      <c r="C19" s="8" t="s">
        <v>26</v>
      </c>
      <c r="D19" s="12">
        <f t="shared" si="0"/>
        <v>3196.7519999999995</v>
      </c>
      <c r="E19" s="8">
        <v>0.47</v>
      </c>
    </row>
    <row r="20" spans="1:5" ht="15.75" thickBot="1" x14ac:dyDescent="0.3">
      <c r="A20" s="10"/>
      <c r="B20" s="6" t="s">
        <v>41</v>
      </c>
      <c r="C20" s="8"/>
      <c r="D20" s="29">
        <f>SUM(D10:D19)</f>
        <v>192213.21599999999</v>
      </c>
      <c r="E20" s="14">
        <f>E11+E13+E14+E15+E16+E17+E18+E19</f>
        <v>28.259999999999998</v>
      </c>
    </row>
    <row r="22" spans="1:5" ht="15.75" x14ac:dyDescent="0.25">
      <c r="B22" s="16" t="s">
        <v>87</v>
      </c>
      <c r="C22" s="2"/>
      <c r="D22" s="32" t="s">
        <v>42</v>
      </c>
      <c r="E22" s="17"/>
    </row>
    <row r="23" spans="1:5" x14ac:dyDescent="0.25">
      <c r="B23" s="18" t="s">
        <v>43</v>
      </c>
      <c r="C23" s="2"/>
      <c r="D23" s="19"/>
      <c r="E23" s="2"/>
    </row>
    <row r="24" spans="1:5" x14ac:dyDescent="0.25">
      <c r="B24" s="18" t="s">
        <v>44</v>
      </c>
      <c r="C24" s="2"/>
      <c r="D24" s="19"/>
      <c r="E24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workbookViewId="0">
      <selection activeCell="A10" sqref="A10:B20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5.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60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E11*564*12</f>
        <v>20033.28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20" si="0">E12*564*12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5279.04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34922.880000000005</v>
      </c>
      <c r="E14" s="8">
        <v>5.16</v>
      </c>
    </row>
    <row r="15" spans="1:5" ht="15.75" thickBot="1" x14ac:dyDescent="0.3">
      <c r="A15" s="10" t="s">
        <v>83</v>
      </c>
      <c r="B15" s="7" t="s">
        <v>61</v>
      </c>
      <c r="C15" s="8" t="s">
        <v>56</v>
      </c>
      <c r="D15" s="12">
        <f t="shared" si="0"/>
        <v>43992</v>
      </c>
      <c r="E15" s="8" t="s">
        <v>57</v>
      </c>
    </row>
    <row r="16" spans="1:5" ht="51.75" thickBot="1" x14ac:dyDescent="0.3">
      <c r="A16" s="10" t="s">
        <v>84</v>
      </c>
      <c r="B16" s="7" t="s">
        <v>33</v>
      </c>
      <c r="C16" s="8" t="s">
        <v>34</v>
      </c>
      <c r="D16" s="12">
        <f t="shared" si="0"/>
        <v>17461.440000000002</v>
      </c>
      <c r="E16" s="8">
        <v>2.58</v>
      </c>
    </row>
    <row r="17" spans="1:5" ht="15.75" thickBot="1" x14ac:dyDescent="0.3">
      <c r="A17" s="10" t="s">
        <v>85</v>
      </c>
      <c r="B17" s="7" t="s">
        <v>35</v>
      </c>
      <c r="C17" s="8" t="s">
        <v>26</v>
      </c>
      <c r="D17" s="12">
        <f t="shared" si="0"/>
        <v>1895.0400000000002</v>
      </c>
      <c r="E17" s="8">
        <v>0.28000000000000003</v>
      </c>
    </row>
    <row r="18" spans="1:5" ht="15.75" thickBot="1" x14ac:dyDescent="0.3">
      <c r="A18" s="10" t="s">
        <v>80</v>
      </c>
      <c r="B18" s="7" t="s">
        <v>36</v>
      </c>
      <c r="C18" s="8" t="s">
        <v>37</v>
      </c>
      <c r="D18" s="12">
        <f t="shared" si="0"/>
        <v>21454.559999999998</v>
      </c>
      <c r="E18" s="8">
        <v>3.17</v>
      </c>
    </row>
    <row r="19" spans="1:5" ht="51.75" thickBot="1" x14ac:dyDescent="0.3">
      <c r="A19" s="10" t="s">
        <v>76</v>
      </c>
      <c r="B19" s="7" t="s">
        <v>38</v>
      </c>
      <c r="C19" s="8" t="s">
        <v>39</v>
      </c>
      <c r="D19" s="12">
        <f t="shared" si="0"/>
        <v>77832</v>
      </c>
      <c r="E19" s="8" t="s">
        <v>62</v>
      </c>
    </row>
    <row r="20" spans="1:5" ht="26.25" thickBot="1" x14ac:dyDescent="0.3">
      <c r="A20" s="10" t="s">
        <v>77</v>
      </c>
      <c r="B20" s="7" t="s">
        <v>40</v>
      </c>
      <c r="C20" s="8" t="s">
        <v>26</v>
      </c>
      <c r="D20" s="12">
        <f t="shared" si="0"/>
        <v>3180.96</v>
      </c>
      <c r="E20" s="8">
        <v>0.47</v>
      </c>
    </row>
    <row r="21" spans="1:5" ht="15.75" thickBot="1" x14ac:dyDescent="0.3">
      <c r="A21" s="10"/>
      <c r="B21" s="6" t="s">
        <v>41</v>
      </c>
      <c r="C21" s="8"/>
      <c r="D21" s="29">
        <f>SUM(D10:D20)</f>
        <v>226051.19999999998</v>
      </c>
      <c r="E21" s="14">
        <f>E11+E13+E14+E15+E16+E17+E18+E19+E20</f>
        <v>33.4</v>
      </c>
    </row>
    <row r="23" spans="1:5" ht="15.75" x14ac:dyDescent="0.25">
      <c r="B23" s="16" t="s">
        <v>87</v>
      </c>
      <c r="C23" s="2"/>
      <c r="D23" s="32" t="s">
        <v>42</v>
      </c>
      <c r="E23" s="17"/>
    </row>
    <row r="24" spans="1:5" x14ac:dyDescent="0.25">
      <c r="B24" s="18" t="s">
        <v>43</v>
      </c>
      <c r="C24" s="2"/>
      <c r="D24" s="19"/>
      <c r="E24" s="2"/>
    </row>
    <row r="25" spans="1:5" x14ac:dyDescent="0.25">
      <c r="B25" s="18" t="s">
        <v>44</v>
      </c>
      <c r="C25" s="2"/>
      <c r="D25" s="19"/>
      <c r="E25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workbookViewId="0">
      <selection activeCell="A10" sqref="A10:B17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5.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63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E11*93*12</f>
        <v>3303.3599999999997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17" si="0">E12*93*12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870.48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5758.5599999999995</v>
      </c>
      <c r="E14" s="8">
        <v>5.16</v>
      </c>
    </row>
    <row r="15" spans="1:5" ht="15.75" thickBot="1" x14ac:dyDescent="0.3">
      <c r="A15" s="10" t="s">
        <v>83</v>
      </c>
      <c r="B15" s="7" t="s">
        <v>55</v>
      </c>
      <c r="C15" s="8" t="s">
        <v>56</v>
      </c>
      <c r="D15" s="12">
        <f t="shared" si="0"/>
        <v>7254</v>
      </c>
      <c r="E15" s="8" t="s">
        <v>57</v>
      </c>
    </row>
    <row r="16" spans="1:5" ht="51.75" thickBot="1" x14ac:dyDescent="0.3">
      <c r="A16" s="10" t="s">
        <v>84</v>
      </c>
      <c r="B16" s="7" t="s">
        <v>38</v>
      </c>
      <c r="C16" s="8" t="s">
        <v>39</v>
      </c>
      <c r="D16" s="12">
        <f t="shared" si="0"/>
        <v>12834</v>
      </c>
      <c r="E16" s="8" t="s">
        <v>62</v>
      </c>
    </row>
    <row r="17" spans="1:5" ht="26.25" thickBot="1" x14ac:dyDescent="0.3">
      <c r="A17" s="10" t="s">
        <v>85</v>
      </c>
      <c r="B17" s="7" t="s">
        <v>40</v>
      </c>
      <c r="C17" s="8" t="s">
        <v>26</v>
      </c>
      <c r="D17" s="12">
        <f t="shared" si="0"/>
        <v>524.52</v>
      </c>
      <c r="E17" s="8">
        <v>0.47</v>
      </c>
    </row>
    <row r="18" spans="1:5" ht="15.75" thickBot="1" x14ac:dyDescent="0.3">
      <c r="A18" s="10"/>
      <c r="B18" s="6" t="s">
        <v>41</v>
      </c>
      <c r="C18" s="8"/>
      <c r="D18" s="29">
        <f>SUM(D10:D17)</f>
        <v>30544.920000000002</v>
      </c>
      <c r="E18" s="14">
        <f>E11+E13+E14+E15+E16+E17</f>
        <v>27.369999999999997</v>
      </c>
    </row>
    <row r="20" spans="1:5" ht="15.75" x14ac:dyDescent="0.25">
      <c r="B20" s="16" t="s">
        <v>87</v>
      </c>
      <c r="C20" s="2"/>
      <c r="D20" s="32" t="s">
        <v>42</v>
      </c>
      <c r="E20" s="17"/>
    </row>
    <row r="21" spans="1:5" x14ac:dyDescent="0.25">
      <c r="B21" s="18" t="s">
        <v>43</v>
      </c>
      <c r="C21" s="2"/>
      <c r="D21" s="19"/>
      <c r="E21" s="2"/>
    </row>
    <row r="22" spans="1:5" x14ac:dyDescent="0.25">
      <c r="B22" s="18" t="s">
        <v>44</v>
      </c>
      <c r="C22" s="2"/>
      <c r="D22" s="19"/>
      <c r="E22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A10" sqref="A10:B16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4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64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E11*156.5*12</f>
        <v>5558.88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16" si="0">E12*156.5*12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1464.8400000000001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9690.4800000000014</v>
      </c>
      <c r="E14" s="8">
        <v>5.16</v>
      </c>
    </row>
    <row r="15" spans="1:5" ht="15.75" thickBot="1" x14ac:dyDescent="0.3">
      <c r="A15" s="10" t="s">
        <v>83</v>
      </c>
      <c r="B15" s="7" t="s">
        <v>65</v>
      </c>
      <c r="C15" s="8" t="s">
        <v>56</v>
      </c>
      <c r="D15" s="12">
        <f t="shared" si="0"/>
        <v>12207</v>
      </c>
      <c r="E15" s="8" t="s">
        <v>57</v>
      </c>
    </row>
    <row r="16" spans="1:5" ht="51.75" thickBot="1" x14ac:dyDescent="0.3">
      <c r="A16" s="10" t="s">
        <v>84</v>
      </c>
      <c r="B16" s="7" t="s">
        <v>38</v>
      </c>
      <c r="C16" s="8" t="s">
        <v>39</v>
      </c>
      <c r="D16" s="12">
        <f t="shared" si="0"/>
        <v>17897.34</v>
      </c>
      <c r="E16" s="8" t="s">
        <v>58</v>
      </c>
    </row>
    <row r="17" spans="1:5" ht="15.75" thickBot="1" x14ac:dyDescent="0.3">
      <c r="A17" s="10"/>
      <c r="B17" s="6" t="s">
        <v>41</v>
      </c>
      <c r="C17" s="8"/>
      <c r="D17" s="29">
        <f>SUM(D10:D16)</f>
        <v>46818.54</v>
      </c>
      <c r="E17" s="14">
        <f>E11+E13+E14+E15+E16</f>
        <v>24.93</v>
      </c>
    </row>
    <row r="19" spans="1:5" ht="15.75" x14ac:dyDescent="0.25">
      <c r="B19" s="16" t="s">
        <v>87</v>
      </c>
      <c r="C19" s="2"/>
      <c r="D19" s="32" t="s">
        <v>42</v>
      </c>
      <c r="E19" s="17"/>
    </row>
    <row r="20" spans="1:5" x14ac:dyDescent="0.25">
      <c r="B20" s="18" t="s">
        <v>43</v>
      </c>
      <c r="C20" s="2"/>
      <c r="D20" s="19"/>
      <c r="E20" s="2"/>
    </row>
    <row r="21" spans="1:5" x14ac:dyDescent="0.25">
      <c r="B21" s="18" t="s">
        <v>44</v>
      </c>
      <c r="C21" s="2"/>
      <c r="D21" s="19"/>
      <c r="E21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0" sqref="A10:B15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4.7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66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E11*131.8*12</f>
        <v>4681.5360000000001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/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ref="D13:D15" si="0">E13*131.8*12</f>
        <v>1233.6480000000001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8161.0560000000005</v>
      </c>
      <c r="E14" s="8">
        <v>5.16</v>
      </c>
    </row>
    <row r="15" spans="1:5" ht="51.75" thickBot="1" x14ac:dyDescent="0.3">
      <c r="A15" s="10" t="s">
        <v>83</v>
      </c>
      <c r="B15" s="7" t="s">
        <v>38</v>
      </c>
      <c r="C15" s="8" t="s">
        <v>39</v>
      </c>
      <c r="D15" s="12">
        <f t="shared" si="0"/>
        <v>15072.648000000001</v>
      </c>
      <c r="E15" s="8" t="s">
        <v>58</v>
      </c>
    </row>
    <row r="16" spans="1:5" ht="15.75" thickBot="1" x14ac:dyDescent="0.3">
      <c r="A16" s="10"/>
      <c r="B16" s="6" t="s">
        <v>41</v>
      </c>
      <c r="C16" s="8"/>
      <c r="D16" s="29">
        <f>SUM(D10:D15)</f>
        <v>29148.888000000003</v>
      </c>
      <c r="E16" s="14">
        <f>E11+E13+E14+E15</f>
        <v>18.43</v>
      </c>
    </row>
    <row r="18" spans="2:5" ht="15.75" x14ac:dyDescent="0.25">
      <c r="B18" s="16" t="s">
        <v>87</v>
      </c>
      <c r="C18" s="2"/>
      <c r="D18" s="32" t="s">
        <v>42</v>
      </c>
      <c r="E18" s="17"/>
    </row>
    <row r="19" spans="2:5" x14ac:dyDescent="0.25">
      <c r="B19" s="18" t="s">
        <v>43</v>
      </c>
      <c r="C19" s="2"/>
      <c r="D19" s="19"/>
      <c r="E19" s="2"/>
    </row>
    <row r="20" spans="2:5" x14ac:dyDescent="0.25">
      <c r="B20" s="18" t="s">
        <v>44</v>
      </c>
      <c r="C20" s="2"/>
      <c r="D20" s="19"/>
      <c r="E20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workbookViewId="0">
      <selection activeCell="A10" sqref="A10:B14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" customWidth="1"/>
    <col min="5" max="5" width="19.28515625" style="15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4.7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67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4" t="s">
        <v>10</v>
      </c>
      <c r="E9" s="21" t="s">
        <v>11</v>
      </c>
    </row>
    <row r="10" spans="1:5" ht="15.75" thickBot="1" x14ac:dyDescent="0.3">
      <c r="A10" s="10" t="s">
        <v>86</v>
      </c>
      <c r="B10" s="11" t="s">
        <v>18</v>
      </c>
      <c r="C10" s="8"/>
      <c r="D10" s="12"/>
      <c r="E10" s="26"/>
    </row>
    <row r="11" spans="1:5" ht="51.75" thickBot="1" x14ac:dyDescent="0.3">
      <c r="A11" s="10" t="s">
        <v>14</v>
      </c>
      <c r="B11" s="7" t="s">
        <v>23</v>
      </c>
      <c r="C11" s="8" t="s">
        <v>21</v>
      </c>
      <c r="D11" s="12">
        <f>E11*12*131.6</f>
        <v>1231.7759999999998</v>
      </c>
      <c r="E11" s="26">
        <v>0.78</v>
      </c>
    </row>
    <row r="12" spans="1:5" ht="15.75" thickBot="1" x14ac:dyDescent="0.3">
      <c r="A12" s="10" t="s">
        <v>73</v>
      </c>
      <c r="B12" s="7" t="s">
        <v>25</v>
      </c>
      <c r="C12" s="8" t="s">
        <v>26</v>
      </c>
      <c r="D12" s="12">
        <f t="shared" ref="D12:D14" si="0">E12*12*131.6</f>
        <v>8148.6719999999996</v>
      </c>
      <c r="E12" s="26">
        <v>5.16</v>
      </c>
    </row>
    <row r="13" spans="1:5" ht="15.75" thickBot="1" x14ac:dyDescent="0.3">
      <c r="A13" s="10" t="s">
        <v>83</v>
      </c>
      <c r="B13" s="7" t="s">
        <v>55</v>
      </c>
      <c r="C13" s="8" t="s">
        <v>56</v>
      </c>
      <c r="D13" s="12">
        <f t="shared" si="0"/>
        <v>10264.799999999999</v>
      </c>
      <c r="E13" s="26" t="s">
        <v>57</v>
      </c>
    </row>
    <row r="14" spans="1:5" ht="51.75" thickBot="1" x14ac:dyDescent="0.3">
      <c r="A14" s="10" t="s">
        <v>84</v>
      </c>
      <c r="B14" s="7" t="s">
        <v>38</v>
      </c>
      <c r="C14" s="8" t="s">
        <v>39</v>
      </c>
      <c r="D14" s="12">
        <f t="shared" si="0"/>
        <v>15049.775999999998</v>
      </c>
      <c r="E14" s="26" t="s">
        <v>58</v>
      </c>
    </row>
    <row r="15" spans="1:5" ht="15.75" thickBot="1" x14ac:dyDescent="0.3">
      <c r="A15" s="10"/>
      <c r="B15" s="6" t="s">
        <v>41</v>
      </c>
      <c r="C15" s="8"/>
      <c r="D15" s="13">
        <f>SUM(D10:D14)</f>
        <v>34695.023999999998</v>
      </c>
      <c r="E15" s="30">
        <f>E11+E12+E13+E14</f>
        <v>21.97</v>
      </c>
    </row>
    <row r="16" spans="1:5" x14ac:dyDescent="0.25">
      <c r="D16" s="15"/>
    </row>
    <row r="17" spans="2:5" ht="15.75" x14ac:dyDescent="0.25">
      <c r="B17" s="16" t="s">
        <v>87</v>
      </c>
      <c r="C17" s="2"/>
      <c r="D17" s="32" t="s">
        <v>42</v>
      </c>
      <c r="E17" s="17"/>
    </row>
    <row r="18" spans="2:5" x14ac:dyDescent="0.25">
      <c r="B18" s="18" t="s">
        <v>43</v>
      </c>
      <c r="C18" s="2"/>
      <c r="D18" s="19"/>
      <c r="E18" s="2"/>
    </row>
    <row r="19" spans="2:5" x14ac:dyDescent="0.25">
      <c r="B19" s="18" t="s">
        <v>44</v>
      </c>
      <c r="C19" s="2"/>
      <c r="D19" s="19"/>
      <c r="E19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10" sqref="A10:B13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8.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68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5" ht="15.75" thickBot="1" x14ac:dyDescent="0.3">
      <c r="A10" s="10" t="s">
        <v>86</v>
      </c>
      <c r="B10" s="11" t="s">
        <v>18</v>
      </c>
      <c r="C10" s="8"/>
      <c r="D10" s="12"/>
      <c r="E10" s="8"/>
    </row>
    <row r="11" spans="1:5" ht="51.75" thickBot="1" x14ac:dyDescent="0.3">
      <c r="A11" s="10" t="s">
        <v>14</v>
      </c>
      <c r="B11" s="7" t="s">
        <v>23</v>
      </c>
      <c r="C11" s="8" t="s">
        <v>21</v>
      </c>
      <c r="D11" s="12">
        <f>E11*12*140</f>
        <v>1310.3999999999999</v>
      </c>
      <c r="E11" s="8">
        <v>0.78</v>
      </c>
    </row>
    <row r="12" spans="1:5" ht="51.75" thickBot="1" x14ac:dyDescent="0.3">
      <c r="A12" s="10" t="s">
        <v>82</v>
      </c>
      <c r="B12" s="7" t="s">
        <v>38</v>
      </c>
      <c r="C12" s="8" t="s">
        <v>39</v>
      </c>
      <c r="D12" s="12">
        <f t="shared" ref="D12:D13" si="0">E12*12*140</f>
        <v>16010.399999999998</v>
      </c>
      <c r="E12" s="8" t="s">
        <v>58</v>
      </c>
    </row>
    <row r="13" spans="1:5" ht="26.25" thickBot="1" x14ac:dyDescent="0.3">
      <c r="A13" s="10" t="s">
        <v>83</v>
      </c>
      <c r="B13" s="7" t="s">
        <v>40</v>
      </c>
      <c r="C13" s="8" t="s">
        <v>26</v>
      </c>
      <c r="D13" s="12">
        <f t="shared" si="0"/>
        <v>789.59999999999991</v>
      </c>
      <c r="E13" s="8">
        <v>0.47</v>
      </c>
    </row>
    <row r="14" spans="1:5" ht="15.75" thickBot="1" x14ac:dyDescent="0.3">
      <c r="A14" s="10"/>
      <c r="B14" s="6" t="s">
        <v>41</v>
      </c>
      <c r="C14" s="8"/>
      <c r="D14" s="13">
        <f>SUM(D10:D13)</f>
        <v>18110.399999999998</v>
      </c>
      <c r="E14" s="14">
        <f>E11+E13+E12</f>
        <v>10.78</v>
      </c>
    </row>
    <row r="15" spans="1:5" x14ac:dyDescent="0.25">
      <c r="D15" s="15"/>
    </row>
    <row r="16" spans="1:5" ht="15.75" x14ac:dyDescent="0.25">
      <c r="B16" s="16" t="s">
        <v>87</v>
      </c>
      <c r="C16" s="2"/>
      <c r="D16" s="32" t="s">
        <v>42</v>
      </c>
      <c r="E16" s="17"/>
    </row>
    <row r="17" spans="2:5" x14ac:dyDescent="0.25">
      <c r="B17" s="18" t="s">
        <v>43</v>
      </c>
      <c r="C17" s="2"/>
      <c r="D17" s="19"/>
      <c r="E17" s="2"/>
    </row>
    <row r="18" spans="2:5" x14ac:dyDescent="0.25">
      <c r="B18" s="18" t="s">
        <v>44</v>
      </c>
      <c r="C18" s="2"/>
      <c r="D18" s="19"/>
      <c r="E18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topLeftCell="A12" workbookViewId="0">
      <selection activeCell="A10" sqref="A10:B23"/>
    </sheetView>
  </sheetViews>
  <sheetFormatPr defaultRowHeight="15" x14ac:dyDescent="0.25"/>
  <cols>
    <col min="1" max="1" width="5.28515625" style="1" customWidth="1"/>
    <col min="2" max="2" width="27.140625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D4" s="35" t="s">
        <v>3</v>
      </c>
      <c r="E4" s="35"/>
    </row>
    <row r="5" spans="1:5" ht="15.75" x14ac:dyDescent="0.25">
      <c r="D5" s="35" t="s">
        <v>89</v>
      </c>
      <c r="E5" s="35"/>
    </row>
    <row r="6" spans="1:5" x14ac:dyDescent="0.25">
      <c r="A6" s="36" t="s">
        <v>4</v>
      </c>
      <c r="B6" s="36"/>
      <c r="C6" s="36"/>
      <c r="D6" s="36"/>
      <c r="E6" s="36"/>
    </row>
    <row r="7" spans="1:5" ht="23.2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46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51.75" thickBot="1" x14ac:dyDescent="0.3">
      <c r="A11" s="5" t="s">
        <v>14</v>
      </c>
      <c r="B11" s="7" t="s">
        <v>15</v>
      </c>
      <c r="C11" s="8" t="s">
        <v>16</v>
      </c>
      <c r="D11" s="12">
        <f>E11*1117*12</f>
        <v>39675.840000000004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23" si="0">E12*1117*12</f>
        <v>0</v>
      </c>
      <c r="E12" s="8"/>
    </row>
    <row r="13" spans="1:5" ht="64.5" thickBot="1" x14ac:dyDescent="0.3">
      <c r="A13" s="10" t="s">
        <v>19</v>
      </c>
      <c r="B13" s="7" t="s">
        <v>20</v>
      </c>
      <c r="C13" s="8" t="s">
        <v>21</v>
      </c>
      <c r="D13" s="12">
        <f t="shared" si="0"/>
        <v>2680.8</v>
      </c>
      <c r="E13" s="8">
        <v>0.2</v>
      </c>
    </row>
    <row r="14" spans="1:5" ht="64.5" thickBot="1" x14ac:dyDescent="0.3">
      <c r="A14" s="10" t="s">
        <v>22</v>
      </c>
      <c r="B14" s="7" t="s">
        <v>23</v>
      </c>
      <c r="C14" s="8" t="s">
        <v>21</v>
      </c>
      <c r="D14" s="12">
        <f t="shared" si="0"/>
        <v>10455.119999999999</v>
      </c>
      <c r="E14" s="8">
        <v>0.78</v>
      </c>
    </row>
    <row r="15" spans="1:5" ht="15.75" thickBot="1" x14ac:dyDescent="0.3">
      <c r="A15" s="10" t="s">
        <v>24</v>
      </c>
      <c r="B15" s="7" t="s">
        <v>25</v>
      </c>
      <c r="C15" s="8" t="s">
        <v>26</v>
      </c>
      <c r="D15" s="12">
        <f t="shared" si="0"/>
        <v>69164.639999999999</v>
      </c>
      <c r="E15" s="8">
        <v>5.16</v>
      </c>
    </row>
    <row r="16" spans="1:5" ht="37.5" customHeight="1" thickBot="1" x14ac:dyDescent="0.3">
      <c r="A16" s="10" t="s">
        <v>27</v>
      </c>
      <c r="B16" s="7" t="s">
        <v>28</v>
      </c>
      <c r="C16" s="8" t="s">
        <v>26</v>
      </c>
      <c r="D16" s="12">
        <f t="shared" si="0"/>
        <v>10053</v>
      </c>
      <c r="E16" s="8">
        <v>0.75</v>
      </c>
    </row>
    <row r="17" spans="1:5" ht="39" thickBot="1" x14ac:dyDescent="0.3">
      <c r="A17" s="10" t="s">
        <v>29</v>
      </c>
      <c r="B17" s="7" t="s">
        <v>30</v>
      </c>
      <c r="C17" s="8" t="s">
        <v>26</v>
      </c>
      <c r="D17" s="12">
        <f t="shared" si="0"/>
        <v>3619.0800000000004</v>
      </c>
      <c r="E17" s="8">
        <v>0.27</v>
      </c>
    </row>
    <row r="18" spans="1:5" ht="39" thickBot="1" x14ac:dyDescent="0.3">
      <c r="A18" s="10" t="s">
        <v>31</v>
      </c>
      <c r="B18" s="7" t="s">
        <v>32</v>
      </c>
      <c r="C18" s="8" t="s">
        <v>26</v>
      </c>
      <c r="D18" s="12">
        <f t="shared" si="0"/>
        <v>3619.0800000000004</v>
      </c>
      <c r="E18" s="8">
        <v>0.27</v>
      </c>
    </row>
    <row r="19" spans="1:5" ht="51.75" thickBot="1" x14ac:dyDescent="0.3">
      <c r="A19" s="10" t="s">
        <v>80</v>
      </c>
      <c r="B19" s="7" t="s">
        <v>33</v>
      </c>
      <c r="C19" s="8" t="s">
        <v>34</v>
      </c>
      <c r="D19" s="12">
        <f t="shared" si="0"/>
        <v>34582.32</v>
      </c>
      <c r="E19" s="8">
        <v>2.58</v>
      </c>
    </row>
    <row r="20" spans="1:5" ht="24.75" customHeight="1" thickBot="1" x14ac:dyDescent="0.3">
      <c r="A20" s="10" t="s">
        <v>76</v>
      </c>
      <c r="B20" s="7" t="s">
        <v>35</v>
      </c>
      <c r="C20" s="8" t="s">
        <v>26</v>
      </c>
      <c r="D20" s="12">
        <f t="shared" si="0"/>
        <v>3753.1200000000008</v>
      </c>
      <c r="E20" s="8">
        <v>0.28000000000000003</v>
      </c>
    </row>
    <row r="21" spans="1:5" ht="26.25" customHeight="1" thickBot="1" x14ac:dyDescent="0.3">
      <c r="A21" s="10" t="s">
        <v>77</v>
      </c>
      <c r="B21" s="7" t="s">
        <v>36</v>
      </c>
      <c r="C21" s="8" t="s">
        <v>37</v>
      </c>
      <c r="D21" s="12">
        <f t="shared" si="0"/>
        <v>42490.68</v>
      </c>
      <c r="E21" s="8">
        <v>3.17</v>
      </c>
    </row>
    <row r="22" spans="1:5" ht="51.75" thickBot="1" x14ac:dyDescent="0.3">
      <c r="A22" s="10" t="s">
        <v>78</v>
      </c>
      <c r="B22" s="7" t="s">
        <v>38</v>
      </c>
      <c r="C22" s="8" t="s">
        <v>39</v>
      </c>
      <c r="D22" s="12">
        <f t="shared" si="0"/>
        <v>34850.400000000001</v>
      </c>
      <c r="E22" s="8">
        <v>2.6</v>
      </c>
    </row>
    <row r="23" spans="1:5" ht="26.25" thickBot="1" x14ac:dyDescent="0.3">
      <c r="A23" s="10" t="s">
        <v>79</v>
      </c>
      <c r="B23" s="7" t="s">
        <v>40</v>
      </c>
      <c r="C23" s="8" t="s">
        <v>26</v>
      </c>
      <c r="D23" s="12">
        <f t="shared" si="0"/>
        <v>6299.88</v>
      </c>
      <c r="E23" s="8">
        <v>0.47</v>
      </c>
    </row>
    <row r="24" spans="1:5" ht="15.75" thickBot="1" x14ac:dyDescent="0.3">
      <c r="A24" s="10"/>
      <c r="B24" s="6" t="s">
        <v>41</v>
      </c>
      <c r="C24" s="8"/>
      <c r="D24" s="29">
        <f>SUM(D10:D23)</f>
        <v>261243.96</v>
      </c>
      <c r="E24" s="14">
        <f>SUM(E11:E23)</f>
        <v>19.490000000000002</v>
      </c>
    </row>
    <row r="25" spans="1:5" ht="31.5" x14ac:dyDescent="0.25">
      <c r="B25" s="16" t="s">
        <v>87</v>
      </c>
      <c r="C25" s="2"/>
      <c r="D25" s="32" t="s">
        <v>42</v>
      </c>
      <c r="E25" s="17"/>
    </row>
    <row r="26" spans="1:5" x14ac:dyDescent="0.25">
      <c r="B26" s="18" t="s">
        <v>43</v>
      </c>
      <c r="C26" s="2"/>
      <c r="D26" s="19"/>
      <c r="E26" s="2"/>
    </row>
    <row r="27" spans="1:5" x14ac:dyDescent="0.25">
      <c r="B27" s="18" t="s">
        <v>44</v>
      </c>
      <c r="C27" s="2"/>
      <c r="D27" s="19"/>
      <c r="E27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workbookViewId="0">
      <selection activeCell="A10" sqref="A10:B15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32.2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69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5" ht="15.75" thickBot="1" x14ac:dyDescent="0.3">
      <c r="A10" s="10" t="s">
        <v>86</v>
      </c>
      <c r="B10" s="11" t="s">
        <v>18</v>
      </c>
      <c r="C10" s="8"/>
      <c r="D10" s="12"/>
      <c r="E10" s="8"/>
    </row>
    <row r="11" spans="1:5" ht="51.75" thickBot="1" x14ac:dyDescent="0.3">
      <c r="A11" s="10" t="s">
        <v>14</v>
      </c>
      <c r="B11" s="7" t="s">
        <v>23</v>
      </c>
      <c r="C11" s="8" t="s">
        <v>21</v>
      </c>
      <c r="D11" s="12">
        <f>E11*12*125</f>
        <v>1170</v>
      </c>
      <c r="E11" s="8">
        <v>0.78</v>
      </c>
    </row>
    <row r="12" spans="1:5" ht="15.75" thickBot="1" x14ac:dyDescent="0.3">
      <c r="A12" s="10" t="s">
        <v>73</v>
      </c>
      <c r="B12" s="7" t="s">
        <v>25</v>
      </c>
      <c r="C12" s="8" t="s">
        <v>26</v>
      </c>
      <c r="D12" s="12">
        <f t="shared" ref="D12:D15" si="0">E12*12*125</f>
        <v>7740</v>
      </c>
      <c r="E12" s="8">
        <v>5.16</v>
      </c>
    </row>
    <row r="13" spans="1:5" ht="15.75" thickBot="1" x14ac:dyDescent="0.3">
      <c r="A13" s="10" t="s">
        <v>83</v>
      </c>
      <c r="B13" s="7" t="s">
        <v>55</v>
      </c>
      <c r="C13" s="8" t="s">
        <v>56</v>
      </c>
      <c r="D13" s="12">
        <f t="shared" si="0"/>
        <v>9750</v>
      </c>
      <c r="E13" s="8" t="s">
        <v>57</v>
      </c>
    </row>
    <row r="14" spans="1:5" ht="51.75" thickBot="1" x14ac:dyDescent="0.3">
      <c r="A14" s="10" t="s">
        <v>84</v>
      </c>
      <c r="B14" s="7" t="s">
        <v>38</v>
      </c>
      <c r="C14" s="8" t="s">
        <v>39</v>
      </c>
      <c r="D14" s="12">
        <f t="shared" si="0"/>
        <v>14294.999999999998</v>
      </c>
      <c r="E14" s="8" t="s">
        <v>58</v>
      </c>
    </row>
    <row r="15" spans="1:5" ht="26.25" thickBot="1" x14ac:dyDescent="0.3">
      <c r="A15" s="10" t="s">
        <v>85</v>
      </c>
      <c r="B15" s="7" t="s">
        <v>40</v>
      </c>
      <c r="C15" s="8" t="s">
        <v>26</v>
      </c>
      <c r="D15" s="12">
        <f t="shared" si="0"/>
        <v>705</v>
      </c>
      <c r="E15" s="8">
        <v>0.47</v>
      </c>
    </row>
    <row r="16" spans="1:5" ht="15.75" thickBot="1" x14ac:dyDescent="0.3">
      <c r="A16" s="10"/>
      <c r="B16" s="6" t="s">
        <v>41</v>
      </c>
      <c r="C16" s="8"/>
      <c r="D16" s="13">
        <f>SUM(D10:D15)</f>
        <v>33660</v>
      </c>
      <c r="E16" s="14">
        <f>E10+E11+E12+E13+E14+E15</f>
        <v>22.439999999999998</v>
      </c>
    </row>
    <row r="17" spans="2:5" x14ac:dyDescent="0.25">
      <c r="D17" s="15"/>
    </row>
    <row r="18" spans="2:5" ht="15.75" x14ac:dyDescent="0.25">
      <c r="B18" s="16" t="s">
        <v>87</v>
      </c>
      <c r="C18" s="2"/>
      <c r="D18" s="32" t="s">
        <v>42</v>
      </c>
      <c r="E18" s="17"/>
    </row>
    <row r="19" spans="2:5" x14ac:dyDescent="0.25">
      <c r="B19" s="18" t="s">
        <v>43</v>
      </c>
      <c r="C19" s="2"/>
      <c r="D19" s="19"/>
      <c r="E19" s="2"/>
    </row>
    <row r="20" spans="2:5" x14ac:dyDescent="0.25">
      <c r="B20" s="18" t="s">
        <v>44</v>
      </c>
      <c r="C20" s="2"/>
      <c r="D20" s="19"/>
      <c r="E20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workbookViewId="0">
      <selection activeCell="A10" sqref="A10:B14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7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70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5" ht="15.75" thickBot="1" x14ac:dyDescent="0.3">
      <c r="A10" s="10" t="s">
        <v>86</v>
      </c>
      <c r="B10" s="11" t="s">
        <v>18</v>
      </c>
      <c r="C10" s="8"/>
      <c r="D10" s="12"/>
      <c r="E10" s="8"/>
    </row>
    <row r="11" spans="1:5" ht="51.75" thickBot="1" x14ac:dyDescent="0.3">
      <c r="A11" s="10" t="s">
        <v>14</v>
      </c>
      <c r="B11" s="7" t="s">
        <v>23</v>
      </c>
      <c r="C11" s="8" t="s">
        <v>21</v>
      </c>
      <c r="D11" s="12">
        <f>E11*12*125</f>
        <v>1170</v>
      </c>
      <c r="E11" s="8">
        <v>0.78</v>
      </c>
    </row>
    <row r="12" spans="1:5" ht="15.75" thickBot="1" x14ac:dyDescent="0.3">
      <c r="A12" s="10" t="s">
        <v>73</v>
      </c>
      <c r="B12" s="7" t="s">
        <v>25</v>
      </c>
      <c r="C12" s="8" t="s">
        <v>26</v>
      </c>
      <c r="D12" s="12">
        <f t="shared" ref="D12:D14" si="0">E12*12*125</f>
        <v>7740</v>
      </c>
      <c r="E12" s="8">
        <v>5.16</v>
      </c>
    </row>
    <row r="13" spans="1:5" ht="15.75" thickBot="1" x14ac:dyDescent="0.3">
      <c r="A13" s="10" t="s">
        <v>83</v>
      </c>
      <c r="B13" s="7" t="s">
        <v>55</v>
      </c>
      <c r="C13" s="8"/>
      <c r="D13" s="12">
        <f t="shared" si="0"/>
        <v>9750</v>
      </c>
      <c r="E13" s="8" t="s">
        <v>57</v>
      </c>
    </row>
    <row r="14" spans="1:5" ht="51.75" thickBot="1" x14ac:dyDescent="0.3">
      <c r="A14" s="10" t="s">
        <v>84</v>
      </c>
      <c r="B14" s="7" t="s">
        <v>38</v>
      </c>
      <c r="C14" s="8" t="s">
        <v>39</v>
      </c>
      <c r="D14" s="12">
        <f t="shared" si="0"/>
        <v>14294.999999999998</v>
      </c>
      <c r="E14" s="8" t="s">
        <v>58</v>
      </c>
    </row>
    <row r="15" spans="1:5" ht="15.75" thickBot="1" x14ac:dyDescent="0.3">
      <c r="A15" s="10"/>
      <c r="B15" s="6" t="s">
        <v>41</v>
      </c>
      <c r="C15" s="8"/>
      <c r="D15" s="13">
        <f>SUM(D10:D14)</f>
        <v>32955</v>
      </c>
      <c r="E15" s="14">
        <f>E11+E12+E13+E14</f>
        <v>21.97</v>
      </c>
    </row>
    <row r="16" spans="1:5" x14ac:dyDescent="0.25">
      <c r="D16" s="15"/>
    </row>
    <row r="17" spans="2:5" ht="15.75" x14ac:dyDescent="0.25">
      <c r="B17" s="16" t="s">
        <v>87</v>
      </c>
      <c r="C17" s="2"/>
      <c r="D17" s="32" t="s">
        <v>42</v>
      </c>
      <c r="E17" s="17"/>
    </row>
    <row r="18" spans="2:5" x14ac:dyDescent="0.25">
      <c r="B18" s="18" t="s">
        <v>43</v>
      </c>
      <c r="C18" s="2"/>
      <c r="D18" s="19"/>
      <c r="E18" s="2"/>
    </row>
    <row r="19" spans="2:5" x14ac:dyDescent="0.25">
      <c r="B19" s="18" t="s">
        <v>44</v>
      </c>
      <c r="C19" s="2"/>
      <c r="D19" s="19"/>
      <c r="E19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workbookViewId="0">
      <selection activeCell="F23" sqref="F23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A4" s="15"/>
      <c r="B4" s="15"/>
      <c r="C4" s="15"/>
      <c r="D4" s="40" t="s">
        <v>3</v>
      </c>
      <c r="E4" s="40"/>
    </row>
    <row r="5" spans="1:5" ht="15.75" x14ac:dyDescent="0.25">
      <c r="A5" s="15"/>
      <c r="B5" s="15"/>
      <c r="C5" s="15"/>
      <c r="D5" s="40" t="s">
        <v>97</v>
      </c>
      <c r="E5" s="40"/>
    </row>
    <row r="6" spans="1:5" x14ac:dyDescent="0.25">
      <c r="A6" s="36" t="s">
        <v>4</v>
      </c>
      <c r="B6" s="36"/>
      <c r="C6" s="36"/>
      <c r="D6" s="36"/>
      <c r="E6" s="36"/>
    </row>
    <row r="7" spans="1:5" ht="26.2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71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5" ht="15.75" thickBot="1" x14ac:dyDescent="0.3">
      <c r="A10" s="10" t="s">
        <v>86</v>
      </c>
      <c r="B10" s="11" t="s">
        <v>18</v>
      </c>
      <c r="C10" s="8"/>
      <c r="D10" s="12"/>
      <c r="E10" s="8"/>
    </row>
    <row r="11" spans="1:5" ht="51.75" thickBot="1" x14ac:dyDescent="0.3">
      <c r="A11" s="10" t="s">
        <v>14</v>
      </c>
      <c r="B11" s="7" t="s">
        <v>23</v>
      </c>
      <c r="C11" s="8" t="s">
        <v>21</v>
      </c>
      <c r="D11" s="12">
        <f>E11*12*134.9</f>
        <v>1262.664</v>
      </c>
      <c r="E11" s="8">
        <v>0.78</v>
      </c>
    </row>
    <row r="12" spans="1:5" ht="15.75" thickBot="1" x14ac:dyDescent="0.3">
      <c r="A12" s="10" t="s">
        <v>82</v>
      </c>
      <c r="B12" s="7" t="s">
        <v>55</v>
      </c>
      <c r="C12" s="8"/>
      <c r="D12" s="12">
        <f t="shared" ref="D12:D14" si="0">E12*12*134.9</f>
        <v>10522.2</v>
      </c>
      <c r="E12" s="8" t="s">
        <v>57</v>
      </c>
    </row>
    <row r="13" spans="1:5" ht="51.75" thickBot="1" x14ac:dyDescent="0.3">
      <c r="A13" s="10" t="s">
        <v>83</v>
      </c>
      <c r="B13" s="7" t="s">
        <v>38</v>
      </c>
      <c r="C13" s="8" t="s">
        <v>39</v>
      </c>
      <c r="D13" s="12">
        <f t="shared" si="0"/>
        <v>15427.163999999999</v>
      </c>
      <c r="E13" s="8" t="s">
        <v>58</v>
      </c>
    </row>
    <row r="14" spans="1:5" ht="26.25" thickBot="1" x14ac:dyDescent="0.3">
      <c r="A14" s="10" t="s">
        <v>84</v>
      </c>
      <c r="B14" s="7" t="s">
        <v>40</v>
      </c>
      <c r="C14" s="8" t="s">
        <v>26</v>
      </c>
      <c r="D14" s="12">
        <f t="shared" si="0"/>
        <v>760.83600000000001</v>
      </c>
      <c r="E14" s="8">
        <v>0.47</v>
      </c>
    </row>
    <row r="15" spans="1:5" ht="15.75" thickBot="1" x14ac:dyDescent="0.3">
      <c r="A15" s="10"/>
      <c r="B15" s="6" t="s">
        <v>41</v>
      </c>
      <c r="C15" s="8"/>
      <c r="D15" s="13">
        <f>SUM(D10:D14)</f>
        <v>27972.863999999998</v>
      </c>
      <c r="E15" s="14">
        <f>E11+E12+E13+E14</f>
        <v>17.279999999999998</v>
      </c>
    </row>
    <row r="16" spans="1:5" x14ac:dyDescent="0.25">
      <c r="D16" s="15"/>
    </row>
    <row r="17" spans="2:5" ht="15.75" x14ac:dyDescent="0.25">
      <c r="B17" s="16" t="s">
        <v>87</v>
      </c>
      <c r="C17" s="2"/>
      <c r="D17" s="32" t="s">
        <v>42</v>
      </c>
      <c r="E17" s="17"/>
    </row>
    <row r="18" spans="2:5" x14ac:dyDescent="0.25">
      <c r="B18" s="18" t="s">
        <v>43</v>
      </c>
      <c r="C18" s="2"/>
      <c r="D18" s="19"/>
      <c r="E18" s="2"/>
    </row>
    <row r="19" spans="2:5" x14ac:dyDescent="0.25">
      <c r="B19" s="18" t="s">
        <v>44</v>
      </c>
      <c r="C19" s="2"/>
      <c r="D19" s="19"/>
      <c r="E19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7874015748031496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topLeftCell="A10" workbookViewId="0">
      <selection activeCell="A10" sqref="A10:B23"/>
    </sheetView>
  </sheetViews>
  <sheetFormatPr defaultRowHeight="15" x14ac:dyDescent="0.25"/>
  <cols>
    <col min="1" max="1" width="5.28515625" style="15" customWidth="1"/>
    <col min="2" max="2" width="33.140625" style="15" customWidth="1"/>
    <col min="3" max="3" width="16" style="15" customWidth="1"/>
    <col min="4" max="4" width="18.5703125" style="15" customWidth="1"/>
    <col min="5" max="5" width="19.28515625" style="15" customWidth="1"/>
  </cols>
  <sheetData>
    <row r="1" spans="1:7" ht="15.75" x14ac:dyDescent="0.25">
      <c r="D1" s="39" t="s">
        <v>0</v>
      </c>
      <c r="E1" s="39"/>
    </row>
    <row r="2" spans="1:7" ht="15.75" x14ac:dyDescent="0.25">
      <c r="A2" s="40" t="s">
        <v>1</v>
      </c>
      <c r="B2" s="40"/>
      <c r="C2" s="40"/>
      <c r="D2" s="40"/>
      <c r="E2" s="40"/>
    </row>
    <row r="3" spans="1:7" ht="15.75" x14ac:dyDescent="0.25">
      <c r="D3" s="40" t="s">
        <v>2</v>
      </c>
      <c r="E3" s="40"/>
    </row>
    <row r="4" spans="1:7" ht="15.75" x14ac:dyDescent="0.25">
      <c r="D4" s="40" t="s">
        <v>3</v>
      </c>
      <c r="E4" s="40"/>
    </row>
    <row r="5" spans="1:7" ht="15.75" x14ac:dyDescent="0.25">
      <c r="D5" s="40" t="s">
        <v>88</v>
      </c>
      <c r="E5" s="40"/>
    </row>
    <row r="6" spans="1:7" x14ac:dyDescent="0.25">
      <c r="A6" s="41" t="s">
        <v>4</v>
      </c>
      <c r="B6" s="41"/>
      <c r="C6" s="41"/>
      <c r="D6" s="41"/>
      <c r="E6" s="41"/>
    </row>
    <row r="7" spans="1:7" ht="23.25" customHeight="1" x14ac:dyDescent="0.25">
      <c r="A7" s="42" t="s">
        <v>5</v>
      </c>
      <c r="B7" s="42"/>
      <c r="C7" s="42"/>
      <c r="D7" s="42"/>
      <c r="E7" s="42"/>
    </row>
    <row r="8" spans="1:7" ht="15.75" thickBot="1" x14ac:dyDescent="0.3">
      <c r="A8" s="38" t="s">
        <v>45</v>
      </c>
      <c r="B8" s="38"/>
      <c r="C8" s="38"/>
      <c r="D8" s="38"/>
      <c r="E8" s="38"/>
    </row>
    <row r="9" spans="1:7" ht="39" thickBot="1" x14ac:dyDescent="0.3">
      <c r="A9" s="20" t="s">
        <v>7</v>
      </c>
      <c r="B9" s="21" t="s">
        <v>8</v>
      </c>
      <c r="C9" s="21" t="s">
        <v>9</v>
      </c>
      <c r="D9" s="21" t="s">
        <v>10</v>
      </c>
      <c r="E9" s="21" t="s">
        <v>11</v>
      </c>
      <c r="G9" s="15"/>
    </row>
    <row r="10" spans="1:7" ht="26.25" thickBot="1" x14ac:dyDescent="0.3">
      <c r="A10" s="22" t="s">
        <v>12</v>
      </c>
      <c r="B10" s="23" t="s">
        <v>13</v>
      </c>
      <c r="C10" s="24"/>
      <c r="D10" s="25"/>
      <c r="E10" s="23"/>
    </row>
    <row r="11" spans="1:7" ht="39" thickBot="1" x14ac:dyDescent="0.3">
      <c r="A11" s="22" t="s">
        <v>14</v>
      </c>
      <c r="B11" s="24" t="s">
        <v>15</v>
      </c>
      <c r="C11" s="26" t="s">
        <v>16</v>
      </c>
      <c r="D11" s="9">
        <f>E11*1127.7*12</f>
        <v>40055.904000000002</v>
      </c>
      <c r="E11" s="26">
        <v>2.96</v>
      </c>
    </row>
    <row r="12" spans="1:7" ht="15.75" thickBot="1" x14ac:dyDescent="0.3">
      <c r="A12" s="27" t="s">
        <v>17</v>
      </c>
      <c r="B12" s="28" t="s">
        <v>18</v>
      </c>
      <c r="C12" s="26"/>
      <c r="D12" s="9">
        <f t="shared" ref="D12:D23" si="0">E12*1127.7*12</f>
        <v>0</v>
      </c>
      <c r="E12" s="26"/>
    </row>
    <row r="13" spans="1:7" ht="51.75" thickBot="1" x14ac:dyDescent="0.3">
      <c r="A13" s="27" t="s">
        <v>19</v>
      </c>
      <c r="B13" s="24" t="s">
        <v>20</v>
      </c>
      <c r="C13" s="26" t="s">
        <v>21</v>
      </c>
      <c r="D13" s="9">
        <f t="shared" si="0"/>
        <v>2706.4800000000005</v>
      </c>
      <c r="E13" s="26">
        <v>0.2</v>
      </c>
    </row>
    <row r="14" spans="1:7" ht="51.75" thickBot="1" x14ac:dyDescent="0.3">
      <c r="A14" s="27" t="s">
        <v>22</v>
      </c>
      <c r="B14" s="24" t="s">
        <v>23</v>
      </c>
      <c r="C14" s="26" t="s">
        <v>21</v>
      </c>
      <c r="D14" s="9">
        <f t="shared" si="0"/>
        <v>10555.272000000001</v>
      </c>
      <c r="E14" s="26">
        <v>0.78</v>
      </c>
    </row>
    <row r="15" spans="1:7" ht="15.75" thickBot="1" x14ac:dyDescent="0.3">
      <c r="A15" s="27" t="s">
        <v>74</v>
      </c>
      <c r="B15" s="24" t="s">
        <v>25</v>
      </c>
      <c r="C15" s="26" t="s">
        <v>26</v>
      </c>
      <c r="D15" s="9">
        <f t="shared" si="0"/>
        <v>69827.184000000008</v>
      </c>
      <c r="E15" s="26">
        <v>5.16</v>
      </c>
    </row>
    <row r="16" spans="1:7" ht="26.25" thickBot="1" x14ac:dyDescent="0.3">
      <c r="A16" s="27" t="s">
        <v>27</v>
      </c>
      <c r="B16" s="24" t="s">
        <v>28</v>
      </c>
      <c r="C16" s="26" t="s">
        <v>26</v>
      </c>
      <c r="D16" s="9">
        <f t="shared" si="0"/>
        <v>10149.300000000001</v>
      </c>
      <c r="E16" s="26">
        <v>0.75</v>
      </c>
    </row>
    <row r="17" spans="1:5" ht="39" thickBot="1" x14ac:dyDescent="0.3">
      <c r="A17" s="27" t="s">
        <v>29</v>
      </c>
      <c r="B17" s="24" t="s">
        <v>30</v>
      </c>
      <c r="C17" s="26" t="s">
        <v>26</v>
      </c>
      <c r="D17" s="9">
        <f t="shared" si="0"/>
        <v>3653.7480000000005</v>
      </c>
      <c r="E17" s="26">
        <v>0.27</v>
      </c>
    </row>
    <row r="18" spans="1:5" ht="39" thickBot="1" x14ac:dyDescent="0.3">
      <c r="A18" s="27" t="s">
        <v>31</v>
      </c>
      <c r="B18" s="24" t="s">
        <v>32</v>
      </c>
      <c r="C18" s="26" t="s">
        <v>26</v>
      </c>
      <c r="D18" s="9">
        <f t="shared" si="0"/>
        <v>3653.7480000000005</v>
      </c>
      <c r="E18" s="26">
        <v>0.27</v>
      </c>
    </row>
    <row r="19" spans="1:5" ht="51.75" thickBot="1" x14ac:dyDescent="0.3">
      <c r="A19" s="27">
        <v>6</v>
      </c>
      <c r="B19" s="24" t="s">
        <v>33</v>
      </c>
      <c r="C19" s="26" t="s">
        <v>34</v>
      </c>
      <c r="D19" s="9">
        <f t="shared" si="0"/>
        <v>34913.592000000004</v>
      </c>
      <c r="E19" s="26">
        <v>2.58</v>
      </c>
    </row>
    <row r="20" spans="1:5" ht="15.75" thickBot="1" x14ac:dyDescent="0.3">
      <c r="A20" s="27">
        <v>7</v>
      </c>
      <c r="B20" s="24" t="s">
        <v>35</v>
      </c>
      <c r="C20" s="26" t="s">
        <v>26</v>
      </c>
      <c r="D20" s="9">
        <f t="shared" si="0"/>
        <v>3789.0720000000001</v>
      </c>
      <c r="E20" s="26">
        <v>0.28000000000000003</v>
      </c>
    </row>
    <row r="21" spans="1:5" ht="15.75" thickBot="1" x14ac:dyDescent="0.3">
      <c r="A21" s="27">
        <v>8</v>
      </c>
      <c r="B21" s="24" t="s">
        <v>36</v>
      </c>
      <c r="C21" s="26" t="s">
        <v>37</v>
      </c>
      <c r="D21" s="9">
        <f t="shared" si="0"/>
        <v>42897.707999999999</v>
      </c>
      <c r="E21" s="26">
        <v>3.17</v>
      </c>
    </row>
    <row r="22" spans="1:5" ht="51.75" thickBot="1" x14ac:dyDescent="0.3">
      <c r="A22" s="27">
        <v>9</v>
      </c>
      <c r="B22" s="24" t="s">
        <v>38</v>
      </c>
      <c r="C22" s="26" t="s">
        <v>39</v>
      </c>
      <c r="D22" s="9">
        <f t="shared" si="0"/>
        <v>35184.240000000005</v>
      </c>
      <c r="E22" s="26">
        <v>2.6</v>
      </c>
    </row>
    <row r="23" spans="1:5" ht="26.25" thickBot="1" x14ac:dyDescent="0.3">
      <c r="A23" s="27">
        <v>10</v>
      </c>
      <c r="B23" s="24" t="s">
        <v>40</v>
      </c>
      <c r="C23" s="26" t="s">
        <v>26</v>
      </c>
      <c r="D23" s="9">
        <f t="shared" si="0"/>
        <v>6360.2280000000001</v>
      </c>
      <c r="E23" s="26">
        <v>0.47</v>
      </c>
    </row>
    <row r="24" spans="1:5" ht="15.75" thickBot="1" x14ac:dyDescent="0.3">
      <c r="A24" s="27"/>
      <c r="B24" s="23" t="s">
        <v>41</v>
      </c>
      <c r="C24" s="26"/>
      <c r="D24" s="29">
        <f>SUM(D10:D23)</f>
        <v>263746.47599999997</v>
      </c>
      <c r="E24" s="30">
        <f>SUM(E11:E23)</f>
        <v>19.490000000000002</v>
      </c>
    </row>
    <row r="25" spans="1:5" ht="15.75" x14ac:dyDescent="0.25">
      <c r="A25" s="1"/>
      <c r="B25" s="16" t="s">
        <v>87</v>
      </c>
      <c r="C25" s="2"/>
      <c r="D25" s="32" t="s">
        <v>42</v>
      </c>
      <c r="E25" s="17"/>
    </row>
    <row r="26" spans="1:5" x14ac:dyDescent="0.25">
      <c r="A26" s="1"/>
      <c r="B26" s="18" t="s">
        <v>43</v>
      </c>
      <c r="C26" s="2"/>
      <c r="D26" s="19"/>
      <c r="E26" s="2"/>
    </row>
    <row r="27" spans="1:5" x14ac:dyDescent="0.25">
      <c r="A27" s="1"/>
      <c r="B27" s="18" t="s">
        <v>44</v>
      </c>
      <c r="C27" s="2"/>
      <c r="D27" s="19"/>
      <c r="E27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25" right="0.25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9" workbookViewId="0">
      <selection activeCell="A10" sqref="A10:B22"/>
    </sheetView>
  </sheetViews>
  <sheetFormatPr defaultRowHeight="15" x14ac:dyDescent="0.25"/>
  <cols>
    <col min="1" max="1" width="5.28515625" style="15" customWidth="1"/>
    <col min="2" max="2" width="33" style="15" customWidth="1"/>
    <col min="3" max="3" width="16" style="15" customWidth="1"/>
    <col min="4" max="4" width="18.5703125" style="15" customWidth="1"/>
    <col min="5" max="5" width="19.28515625" style="15" customWidth="1"/>
  </cols>
  <sheetData>
    <row r="1" spans="1:5" ht="15.75" x14ac:dyDescent="0.25">
      <c r="D1" s="39" t="s">
        <v>0</v>
      </c>
      <c r="E1" s="39"/>
    </row>
    <row r="2" spans="1:5" ht="15.75" x14ac:dyDescent="0.25">
      <c r="A2" s="40" t="s">
        <v>1</v>
      </c>
      <c r="B2" s="40"/>
      <c r="C2" s="40"/>
      <c r="D2" s="40"/>
      <c r="E2" s="40"/>
    </row>
    <row r="3" spans="1:5" ht="15.75" x14ac:dyDescent="0.25">
      <c r="D3" s="40" t="s">
        <v>2</v>
      </c>
      <c r="E3" s="40"/>
    </row>
    <row r="4" spans="1:5" ht="15.75" x14ac:dyDescent="0.25">
      <c r="D4" s="40" t="s">
        <v>3</v>
      </c>
      <c r="E4" s="40"/>
    </row>
    <row r="5" spans="1:5" ht="15.75" x14ac:dyDescent="0.25">
      <c r="D5" s="40" t="s">
        <v>91</v>
      </c>
      <c r="E5" s="40"/>
    </row>
    <row r="6" spans="1:5" x14ac:dyDescent="0.25">
      <c r="A6" s="41" t="s">
        <v>4</v>
      </c>
      <c r="B6" s="41"/>
      <c r="C6" s="41"/>
      <c r="D6" s="41"/>
      <c r="E6" s="41"/>
    </row>
    <row r="7" spans="1:5" ht="29.25" customHeight="1" x14ac:dyDescent="0.25">
      <c r="A7" s="42" t="s">
        <v>5</v>
      </c>
      <c r="B7" s="42"/>
      <c r="C7" s="42"/>
      <c r="D7" s="42"/>
      <c r="E7" s="42"/>
    </row>
    <row r="8" spans="1:5" ht="15.75" thickBot="1" x14ac:dyDescent="0.3">
      <c r="A8" s="38" t="s">
        <v>47</v>
      </c>
      <c r="B8" s="38"/>
      <c r="C8" s="38"/>
      <c r="D8" s="38"/>
      <c r="E8" s="38"/>
    </row>
    <row r="9" spans="1:5" ht="39" thickBot="1" x14ac:dyDescent="0.3">
      <c r="A9" s="20" t="s">
        <v>7</v>
      </c>
      <c r="B9" s="21" t="s">
        <v>8</v>
      </c>
      <c r="C9" s="21" t="s">
        <v>9</v>
      </c>
      <c r="D9" s="21" t="s">
        <v>10</v>
      </c>
      <c r="E9" s="21" t="s">
        <v>11</v>
      </c>
    </row>
    <row r="10" spans="1:5" ht="26.25" thickBot="1" x14ac:dyDescent="0.3">
      <c r="A10" s="22" t="s">
        <v>12</v>
      </c>
      <c r="B10" s="23" t="s">
        <v>13</v>
      </c>
      <c r="C10" s="24"/>
      <c r="D10" s="25"/>
      <c r="E10" s="23"/>
    </row>
    <row r="11" spans="1:5" ht="39" thickBot="1" x14ac:dyDescent="0.3">
      <c r="A11" s="22" t="s">
        <v>14</v>
      </c>
      <c r="B11" s="24" t="s">
        <v>15</v>
      </c>
      <c r="C11" s="26" t="s">
        <v>16</v>
      </c>
      <c r="D11" s="9">
        <f>E11*1128.7*12</f>
        <v>40091.423999999999</v>
      </c>
      <c r="E11" s="26">
        <v>2.96</v>
      </c>
    </row>
    <row r="12" spans="1:5" ht="15.75" thickBot="1" x14ac:dyDescent="0.3">
      <c r="A12" s="27" t="s">
        <v>17</v>
      </c>
      <c r="B12" s="28" t="s">
        <v>18</v>
      </c>
      <c r="C12" s="26"/>
      <c r="D12" s="9">
        <f t="shared" ref="D12:D22" si="0">E12*1128.7*12</f>
        <v>0</v>
      </c>
      <c r="E12" s="26"/>
    </row>
    <row r="13" spans="1:5" ht="51.75" thickBot="1" x14ac:dyDescent="0.3">
      <c r="A13" s="27" t="s">
        <v>19</v>
      </c>
      <c r="B13" s="24" t="s">
        <v>20</v>
      </c>
      <c r="C13" s="26" t="s">
        <v>21</v>
      </c>
      <c r="D13" s="9">
        <f t="shared" si="0"/>
        <v>2708.88</v>
      </c>
      <c r="E13" s="26">
        <v>0.2</v>
      </c>
    </row>
    <row r="14" spans="1:5" ht="51.75" thickBot="1" x14ac:dyDescent="0.3">
      <c r="A14" s="27" t="s">
        <v>22</v>
      </c>
      <c r="B14" s="24" t="s">
        <v>23</v>
      </c>
      <c r="C14" s="26" t="s">
        <v>21</v>
      </c>
      <c r="D14" s="9">
        <f t="shared" si="0"/>
        <v>10564.632000000001</v>
      </c>
      <c r="E14" s="26">
        <v>0.78</v>
      </c>
    </row>
    <row r="15" spans="1:5" ht="15.75" thickBot="1" x14ac:dyDescent="0.3">
      <c r="A15" s="27" t="s">
        <v>74</v>
      </c>
      <c r="B15" s="24" t="s">
        <v>25</v>
      </c>
      <c r="C15" s="26" t="s">
        <v>26</v>
      </c>
      <c r="D15" s="9">
        <f t="shared" si="0"/>
        <v>69889.104000000007</v>
      </c>
      <c r="E15" s="26">
        <v>5.16</v>
      </c>
    </row>
    <row r="16" spans="1:5" ht="39" thickBot="1" x14ac:dyDescent="0.3">
      <c r="A16" s="27">
        <v>3</v>
      </c>
      <c r="B16" s="24" t="s">
        <v>30</v>
      </c>
      <c r="C16" s="26" t="s">
        <v>26</v>
      </c>
      <c r="D16" s="9">
        <f t="shared" si="0"/>
        <v>3656.9880000000003</v>
      </c>
      <c r="E16" s="26">
        <v>0.27</v>
      </c>
    </row>
    <row r="17" spans="1:5" ht="39" thickBot="1" x14ac:dyDescent="0.3">
      <c r="A17" s="27">
        <v>4</v>
      </c>
      <c r="B17" s="24" t="s">
        <v>32</v>
      </c>
      <c r="C17" s="26" t="s">
        <v>26</v>
      </c>
      <c r="D17" s="9">
        <f t="shared" si="0"/>
        <v>3656.9880000000003</v>
      </c>
      <c r="E17" s="26">
        <v>0.27</v>
      </c>
    </row>
    <row r="18" spans="1:5" ht="51.75" thickBot="1" x14ac:dyDescent="0.3">
      <c r="A18" s="27">
        <v>5</v>
      </c>
      <c r="B18" s="24" t="s">
        <v>33</v>
      </c>
      <c r="C18" s="26" t="s">
        <v>34</v>
      </c>
      <c r="D18" s="9">
        <f t="shared" si="0"/>
        <v>34944.552000000003</v>
      </c>
      <c r="E18" s="26">
        <v>2.58</v>
      </c>
    </row>
    <row r="19" spans="1:5" ht="15.75" thickBot="1" x14ac:dyDescent="0.3">
      <c r="A19" s="27">
        <v>6</v>
      </c>
      <c r="B19" s="24" t="s">
        <v>35</v>
      </c>
      <c r="C19" s="26" t="s">
        <v>26</v>
      </c>
      <c r="D19" s="9">
        <f t="shared" si="0"/>
        <v>3792.4320000000007</v>
      </c>
      <c r="E19" s="26">
        <v>0.28000000000000003</v>
      </c>
    </row>
    <row r="20" spans="1:5" ht="15.75" thickBot="1" x14ac:dyDescent="0.3">
      <c r="A20" s="27">
        <v>7</v>
      </c>
      <c r="B20" s="24" t="s">
        <v>36</v>
      </c>
      <c r="C20" s="26" t="s">
        <v>37</v>
      </c>
      <c r="D20" s="9">
        <f t="shared" si="0"/>
        <v>42935.748000000007</v>
      </c>
      <c r="E20" s="26">
        <v>3.17</v>
      </c>
    </row>
    <row r="21" spans="1:5" ht="51.75" thickBot="1" x14ac:dyDescent="0.3">
      <c r="A21" s="27">
        <v>8</v>
      </c>
      <c r="B21" s="24" t="s">
        <v>38</v>
      </c>
      <c r="C21" s="26" t="s">
        <v>39</v>
      </c>
      <c r="D21" s="9">
        <f t="shared" si="0"/>
        <v>35215.440000000002</v>
      </c>
      <c r="E21" s="26">
        <v>2.6</v>
      </c>
    </row>
    <row r="22" spans="1:5" ht="26.25" thickBot="1" x14ac:dyDescent="0.3">
      <c r="A22" s="27">
        <v>9</v>
      </c>
      <c r="B22" s="24" t="s">
        <v>40</v>
      </c>
      <c r="C22" s="26" t="s">
        <v>26</v>
      </c>
      <c r="D22" s="9">
        <f t="shared" si="0"/>
        <v>6365.8680000000004</v>
      </c>
      <c r="E22" s="26">
        <v>0.47</v>
      </c>
    </row>
    <row r="23" spans="1:5" ht="15.75" thickBot="1" x14ac:dyDescent="0.3">
      <c r="A23" s="27"/>
      <c r="B23" s="23" t="s">
        <v>41</v>
      </c>
      <c r="C23" s="26"/>
      <c r="D23" s="29">
        <f>SUM(D10:D22)</f>
        <v>253822.05600000001</v>
      </c>
      <c r="E23" s="30">
        <f>SUM(E11:E22)</f>
        <v>18.739999999999998</v>
      </c>
    </row>
    <row r="24" spans="1:5" ht="15.75" x14ac:dyDescent="0.25">
      <c r="A24" s="1"/>
      <c r="B24" s="16" t="s">
        <v>87</v>
      </c>
      <c r="C24" s="2"/>
      <c r="D24" s="32" t="s">
        <v>42</v>
      </c>
      <c r="E24" s="17"/>
    </row>
    <row r="25" spans="1:5" x14ac:dyDescent="0.25">
      <c r="A25" s="1"/>
      <c r="B25" s="18" t="s">
        <v>43</v>
      </c>
      <c r="C25" s="2"/>
      <c r="D25" s="19"/>
      <c r="E25" s="2"/>
    </row>
    <row r="26" spans="1:5" x14ac:dyDescent="0.25">
      <c r="A26" s="1"/>
      <c r="B26" s="18" t="s">
        <v>44</v>
      </c>
      <c r="C26" s="2"/>
      <c r="D26" s="19"/>
      <c r="E26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topLeftCell="A7" workbookViewId="0">
      <selection activeCell="A10" sqref="A10:B22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D4" s="35" t="s">
        <v>3</v>
      </c>
      <c r="E4" s="35"/>
    </row>
    <row r="5" spans="1:5" ht="15.75" x14ac:dyDescent="0.25">
      <c r="D5" s="35" t="s">
        <v>92</v>
      </c>
      <c r="E5" s="35"/>
    </row>
    <row r="6" spans="1:5" x14ac:dyDescent="0.25">
      <c r="A6" s="36" t="s">
        <v>4</v>
      </c>
      <c r="B6" s="36"/>
      <c r="C6" s="36"/>
      <c r="D6" s="36"/>
      <c r="E6" s="36"/>
    </row>
    <row r="7" spans="1:5" ht="28.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48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E11*1010.3*12</f>
        <v>35885.856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22" si="0">E12*1010.3*12</f>
        <v>0</v>
      </c>
      <c r="E12" s="8"/>
    </row>
    <row r="13" spans="1:5" ht="51.75" thickBot="1" x14ac:dyDescent="0.3">
      <c r="A13" s="10" t="s">
        <v>81</v>
      </c>
      <c r="B13" s="7" t="s">
        <v>23</v>
      </c>
      <c r="C13" s="8" t="s">
        <v>21</v>
      </c>
      <c r="D13" s="12">
        <f t="shared" si="0"/>
        <v>9456.4079999999994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62557.775999999998</v>
      </c>
      <c r="E14" s="8">
        <v>5.16</v>
      </c>
    </row>
    <row r="15" spans="1:5" ht="26.25" thickBot="1" x14ac:dyDescent="0.3">
      <c r="A15" s="10" t="s">
        <v>27</v>
      </c>
      <c r="B15" s="7" t="s">
        <v>28</v>
      </c>
      <c r="C15" s="8" t="s">
        <v>26</v>
      </c>
      <c r="D15" s="12">
        <f t="shared" si="0"/>
        <v>9092.6999999999989</v>
      </c>
      <c r="E15" s="8">
        <v>0.75</v>
      </c>
    </row>
    <row r="16" spans="1:5" ht="39" thickBot="1" x14ac:dyDescent="0.3">
      <c r="A16" s="10" t="s">
        <v>29</v>
      </c>
      <c r="B16" s="7" t="s">
        <v>30</v>
      </c>
      <c r="C16" s="8" t="s">
        <v>26</v>
      </c>
      <c r="D16" s="12">
        <f t="shared" si="0"/>
        <v>3273.3720000000003</v>
      </c>
      <c r="E16" s="8">
        <v>0.27</v>
      </c>
    </row>
    <row r="17" spans="1:5" ht="39" thickBot="1" x14ac:dyDescent="0.3">
      <c r="A17" s="10" t="s">
        <v>31</v>
      </c>
      <c r="B17" s="7" t="s">
        <v>32</v>
      </c>
      <c r="C17" s="8" t="s">
        <v>26</v>
      </c>
      <c r="D17" s="12">
        <f t="shared" si="0"/>
        <v>3273.3720000000003</v>
      </c>
      <c r="E17" s="8">
        <v>0.27</v>
      </c>
    </row>
    <row r="18" spans="1:5" ht="51.75" thickBot="1" x14ac:dyDescent="0.3">
      <c r="A18" s="10" t="s">
        <v>80</v>
      </c>
      <c r="B18" s="7" t="s">
        <v>33</v>
      </c>
      <c r="C18" s="8" t="s">
        <v>34</v>
      </c>
      <c r="D18" s="12">
        <f t="shared" si="0"/>
        <v>31278.887999999999</v>
      </c>
      <c r="E18" s="8">
        <v>2.58</v>
      </c>
    </row>
    <row r="19" spans="1:5" ht="15.75" thickBot="1" x14ac:dyDescent="0.3">
      <c r="A19" s="10" t="s">
        <v>76</v>
      </c>
      <c r="B19" s="7" t="s">
        <v>35</v>
      </c>
      <c r="C19" s="8" t="s">
        <v>26</v>
      </c>
      <c r="D19" s="12">
        <f t="shared" si="0"/>
        <v>3394.6080000000002</v>
      </c>
      <c r="E19" s="8">
        <v>0.28000000000000003</v>
      </c>
    </row>
    <row r="20" spans="1:5" ht="15.75" thickBot="1" x14ac:dyDescent="0.3">
      <c r="A20" s="10" t="s">
        <v>77</v>
      </c>
      <c r="B20" s="7" t="s">
        <v>36</v>
      </c>
      <c r="C20" s="8" t="s">
        <v>37</v>
      </c>
      <c r="D20" s="12">
        <f t="shared" si="0"/>
        <v>38431.811999999998</v>
      </c>
      <c r="E20" s="8">
        <v>3.17</v>
      </c>
    </row>
    <row r="21" spans="1:5" ht="51.75" thickBot="1" x14ac:dyDescent="0.3">
      <c r="A21" s="10" t="s">
        <v>78</v>
      </c>
      <c r="B21" s="7" t="s">
        <v>38</v>
      </c>
      <c r="C21" s="8" t="s">
        <v>39</v>
      </c>
      <c r="D21" s="12">
        <f t="shared" si="0"/>
        <v>31521.359999999997</v>
      </c>
      <c r="E21" s="8">
        <v>2.6</v>
      </c>
    </row>
    <row r="22" spans="1:5" ht="26.25" thickBot="1" x14ac:dyDescent="0.3">
      <c r="A22" s="10" t="s">
        <v>79</v>
      </c>
      <c r="B22" s="7" t="s">
        <v>40</v>
      </c>
      <c r="C22" s="8" t="s">
        <v>26</v>
      </c>
      <c r="D22" s="12">
        <f t="shared" si="0"/>
        <v>5698.0919999999996</v>
      </c>
      <c r="E22" s="8">
        <v>0.47</v>
      </c>
    </row>
    <row r="23" spans="1:5" ht="15.75" thickBot="1" x14ac:dyDescent="0.3">
      <c r="A23" s="10"/>
      <c r="B23" s="6" t="s">
        <v>41</v>
      </c>
      <c r="C23" s="8"/>
      <c r="D23" s="29">
        <f>SUM(D10:D22)</f>
        <v>233864.24400000001</v>
      </c>
      <c r="E23" s="14">
        <f>SUM(E11:E22)</f>
        <v>19.29</v>
      </c>
    </row>
    <row r="24" spans="1:5" ht="15.75" x14ac:dyDescent="0.25">
      <c r="B24" s="16" t="s">
        <v>87</v>
      </c>
      <c r="C24" s="2"/>
      <c r="D24" s="32" t="s">
        <v>42</v>
      </c>
      <c r="E24" s="17"/>
    </row>
    <row r="25" spans="1:5" x14ac:dyDescent="0.25">
      <c r="B25" s="18" t="s">
        <v>43</v>
      </c>
      <c r="C25" s="2"/>
      <c r="D25" s="19"/>
      <c r="E25" s="2"/>
    </row>
    <row r="26" spans="1:5" x14ac:dyDescent="0.25">
      <c r="B26" s="18" t="s">
        <v>44</v>
      </c>
      <c r="C26" s="2"/>
      <c r="D26" s="19"/>
      <c r="E26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25" right="0.25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workbookViewId="0">
      <selection activeCell="A10" sqref="A10:B21"/>
    </sheetView>
  </sheetViews>
  <sheetFormatPr defaultRowHeight="15" x14ac:dyDescent="0.25"/>
  <cols>
    <col min="1" max="1" width="5.28515625" style="15" customWidth="1"/>
    <col min="2" max="2" width="33" style="15" customWidth="1"/>
    <col min="3" max="3" width="16" style="15" customWidth="1"/>
    <col min="4" max="4" width="18.5703125" style="15" customWidth="1"/>
    <col min="5" max="5" width="19.28515625" style="15" customWidth="1"/>
  </cols>
  <sheetData>
    <row r="1" spans="1:5" ht="15.75" x14ac:dyDescent="0.25">
      <c r="D1" s="39" t="s">
        <v>0</v>
      </c>
      <c r="E1" s="39"/>
    </row>
    <row r="2" spans="1:5" ht="15.75" x14ac:dyDescent="0.25">
      <c r="A2" s="40" t="s">
        <v>1</v>
      </c>
      <c r="B2" s="40"/>
      <c r="C2" s="40"/>
      <c r="D2" s="40"/>
      <c r="E2" s="40"/>
    </row>
    <row r="3" spans="1:5" ht="15.75" x14ac:dyDescent="0.25">
      <c r="D3" s="40" t="s">
        <v>2</v>
      </c>
      <c r="E3" s="40"/>
    </row>
    <row r="4" spans="1:5" ht="15.75" x14ac:dyDescent="0.25">
      <c r="D4" s="40" t="s">
        <v>3</v>
      </c>
      <c r="E4" s="40"/>
    </row>
    <row r="5" spans="1:5" ht="15.75" x14ac:dyDescent="0.25">
      <c r="D5" s="40" t="s">
        <v>93</v>
      </c>
      <c r="E5" s="40"/>
    </row>
    <row r="6" spans="1:5" x14ac:dyDescent="0.25">
      <c r="A6" s="41" t="s">
        <v>4</v>
      </c>
      <c r="B6" s="41"/>
      <c r="C6" s="41"/>
      <c r="D6" s="41"/>
      <c r="E6" s="41"/>
    </row>
    <row r="7" spans="1:5" ht="22.5" customHeight="1" x14ac:dyDescent="0.25">
      <c r="A7" s="42" t="s">
        <v>5</v>
      </c>
      <c r="B7" s="42"/>
      <c r="C7" s="42"/>
      <c r="D7" s="42"/>
      <c r="E7" s="42"/>
    </row>
    <row r="8" spans="1:5" ht="15.75" thickBot="1" x14ac:dyDescent="0.3">
      <c r="A8" s="38" t="s">
        <v>49</v>
      </c>
      <c r="B8" s="38"/>
      <c r="C8" s="38"/>
      <c r="D8" s="38"/>
      <c r="E8" s="38"/>
    </row>
    <row r="9" spans="1:5" ht="39" thickBot="1" x14ac:dyDescent="0.3">
      <c r="A9" s="20" t="s">
        <v>7</v>
      </c>
      <c r="B9" s="21" t="s">
        <v>8</v>
      </c>
      <c r="C9" s="21" t="s">
        <v>9</v>
      </c>
      <c r="D9" s="21" t="s">
        <v>10</v>
      </c>
      <c r="E9" s="21" t="s">
        <v>11</v>
      </c>
    </row>
    <row r="10" spans="1:5" ht="26.25" thickBot="1" x14ac:dyDescent="0.3">
      <c r="A10" s="22" t="s">
        <v>12</v>
      </c>
      <c r="B10" s="23" t="s">
        <v>13</v>
      </c>
      <c r="C10" s="24"/>
      <c r="D10" s="25"/>
      <c r="E10" s="23"/>
    </row>
    <row r="11" spans="1:5" ht="39" thickBot="1" x14ac:dyDescent="0.3">
      <c r="A11" s="22" t="s">
        <v>14</v>
      </c>
      <c r="B11" s="24" t="s">
        <v>15</v>
      </c>
      <c r="C11" s="26" t="s">
        <v>16</v>
      </c>
      <c r="D11" s="9">
        <f>E11*673.7*12</f>
        <v>23929.824000000001</v>
      </c>
      <c r="E11" s="26">
        <v>2.96</v>
      </c>
    </row>
    <row r="12" spans="1:5" ht="15.75" thickBot="1" x14ac:dyDescent="0.3">
      <c r="A12" s="27" t="s">
        <v>17</v>
      </c>
      <c r="B12" s="28" t="s">
        <v>18</v>
      </c>
      <c r="C12" s="26"/>
      <c r="D12" s="9">
        <f t="shared" ref="D12:D21" si="0">E12*673.7*12</f>
        <v>0</v>
      </c>
      <c r="E12" s="26"/>
    </row>
    <row r="13" spans="1:5" ht="51.75" thickBot="1" x14ac:dyDescent="0.3">
      <c r="A13" s="27" t="s">
        <v>19</v>
      </c>
      <c r="B13" s="24" t="s">
        <v>23</v>
      </c>
      <c r="C13" s="26" t="s">
        <v>21</v>
      </c>
      <c r="D13" s="9">
        <f t="shared" si="0"/>
        <v>6305.8320000000012</v>
      </c>
      <c r="E13" s="26">
        <v>0.78</v>
      </c>
    </row>
    <row r="14" spans="1:5" ht="15.75" thickBot="1" x14ac:dyDescent="0.3">
      <c r="A14" s="27" t="s">
        <v>22</v>
      </c>
      <c r="B14" s="24" t="s">
        <v>25</v>
      </c>
      <c r="C14" s="26" t="s">
        <v>26</v>
      </c>
      <c r="D14" s="9">
        <f t="shared" si="0"/>
        <v>41715.504000000001</v>
      </c>
      <c r="E14" s="26">
        <v>5.16</v>
      </c>
    </row>
    <row r="15" spans="1:5" ht="39" thickBot="1" x14ac:dyDescent="0.3">
      <c r="A15" s="27">
        <v>3</v>
      </c>
      <c r="B15" s="24" t="s">
        <v>30</v>
      </c>
      <c r="C15" s="26" t="s">
        <v>26</v>
      </c>
      <c r="D15" s="9">
        <f t="shared" si="0"/>
        <v>2182.7880000000005</v>
      </c>
      <c r="E15" s="26">
        <v>0.27</v>
      </c>
    </row>
    <row r="16" spans="1:5" ht="39" thickBot="1" x14ac:dyDescent="0.3">
      <c r="A16" s="27">
        <v>4</v>
      </c>
      <c r="B16" s="24" t="s">
        <v>32</v>
      </c>
      <c r="C16" s="26" t="s">
        <v>26</v>
      </c>
      <c r="D16" s="9">
        <f t="shared" si="0"/>
        <v>2182.7880000000005</v>
      </c>
      <c r="E16" s="26">
        <v>0.27</v>
      </c>
    </row>
    <row r="17" spans="1:5" ht="51.75" thickBot="1" x14ac:dyDescent="0.3">
      <c r="A17" s="27">
        <v>5</v>
      </c>
      <c r="B17" s="24" t="s">
        <v>33</v>
      </c>
      <c r="C17" s="26" t="s">
        <v>34</v>
      </c>
      <c r="D17" s="9">
        <f t="shared" si="0"/>
        <v>20857.752</v>
      </c>
      <c r="E17" s="26">
        <v>2.58</v>
      </c>
    </row>
    <row r="18" spans="1:5" ht="15.75" thickBot="1" x14ac:dyDescent="0.3">
      <c r="A18" s="27">
        <v>6</v>
      </c>
      <c r="B18" s="24" t="s">
        <v>35</v>
      </c>
      <c r="C18" s="26" t="s">
        <v>26</v>
      </c>
      <c r="D18" s="9">
        <f t="shared" si="0"/>
        <v>2263.6320000000005</v>
      </c>
      <c r="E18" s="26">
        <v>0.28000000000000003</v>
      </c>
    </row>
    <row r="19" spans="1:5" ht="15.75" thickBot="1" x14ac:dyDescent="0.3">
      <c r="A19" s="27">
        <v>7</v>
      </c>
      <c r="B19" s="24" t="s">
        <v>36</v>
      </c>
      <c r="C19" s="26" t="s">
        <v>37</v>
      </c>
      <c r="D19" s="9">
        <f t="shared" si="0"/>
        <v>25627.547999999999</v>
      </c>
      <c r="E19" s="26">
        <v>3.17</v>
      </c>
    </row>
    <row r="20" spans="1:5" ht="51.75" thickBot="1" x14ac:dyDescent="0.3">
      <c r="A20" s="27">
        <v>8</v>
      </c>
      <c r="B20" s="24" t="s">
        <v>38</v>
      </c>
      <c r="C20" s="26" t="s">
        <v>39</v>
      </c>
      <c r="D20" s="9">
        <f t="shared" si="0"/>
        <v>21019.440000000002</v>
      </c>
      <c r="E20" s="26">
        <v>2.6</v>
      </c>
    </row>
    <row r="21" spans="1:5" ht="26.25" thickBot="1" x14ac:dyDescent="0.3">
      <c r="A21" s="27">
        <v>9</v>
      </c>
      <c r="B21" s="24" t="s">
        <v>40</v>
      </c>
      <c r="C21" s="26" t="s">
        <v>26</v>
      </c>
      <c r="D21" s="9">
        <f t="shared" si="0"/>
        <v>3799.6680000000001</v>
      </c>
      <c r="E21" s="26">
        <v>0.47</v>
      </c>
    </row>
    <row r="22" spans="1:5" ht="15.75" thickBot="1" x14ac:dyDescent="0.3">
      <c r="A22" s="27"/>
      <c r="B22" s="23" t="s">
        <v>41</v>
      </c>
      <c r="C22" s="26"/>
      <c r="D22" s="29">
        <f>SUM(D10:D21)</f>
        <v>149884.77600000001</v>
      </c>
      <c r="E22" s="30">
        <f>SUM(E11:E21)</f>
        <v>18.54</v>
      </c>
    </row>
    <row r="23" spans="1:5" ht="15.75" x14ac:dyDescent="0.25">
      <c r="A23" s="1"/>
      <c r="B23" s="16" t="s">
        <v>87</v>
      </c>
      <c r="C23" s="2"/>
      <c r="D23" s="32" t="s">
        <v>42</v>
      </c>
      <c r="E23" s="17"/>
    </row>
    <row r="24" spans="1:5" x14ac:dyDescent="0.25">
      <c r="A24" s="1"/>
      <c r="B24" s="18" t="s">
        <v>43</v>
      </c>
      <c r="C24" s="2"/>
      <c r="D24" s="19"/>
      <c r="E24" s="2"/>
    </row>
    <row r="25" spans="1:5" x14ac:dyDescent="0.25">
      <c r="A25" s="1"/>
      <c r="B25" s="18" t="s">
        <v>44</v>
      </c>
      <c r="C25" s="2"/>
      <c r="D25" s="19"/>
      <c r="E25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workbookViewId="0">
      <selection activeCell="A10" sqref="A10:B21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D4" s="35" t="s">
        <v>3</v>
      </c>
      <c r="E4" s="35"/>
    </row>
    <row r="5" spans="1:5" ht="15.75" x14ac:dyDescent="0.25">
      <c r="D5" s="35" t="s">
        <v>94</v>
      </c>
      <c r="E5" s="35"/>
    </row>
    <row r="6" spans="1:5" x14ac:dyDescent="0.25">
      <c r="A6" s="36" t="s">
        <v>4</v>
      </c>
      <c r="B6" s="36"/>
      <c r="C6" s="36"/>
      <c r="D6" s="36"/>
      <c r="E6" s="36"/>
    </row>
    <row r="7" spans="1:5" ht="24.7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50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E11*679.4*12</f>
        <v>24132.288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21" si="0">E12*679.4*12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6359.1840000000002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42068.448000000004</v>
      </c>
      <c r="E14" s="8">
        <v>5.16</v>
      </c>
    </row>
    <row r="15" spans="1:5" ht="39" thickBot="1" x14ac:dyDescent="0.3">
      <c r="A15" s="10" t="s">
        <v>83</v>
      </c>
      <c r="B15" s="7" t="s">
        <v>30</v>
      </c>
      <c r="C15" s="8" t="s">
        <v>26</v>
      </c>
      <c r="D15" s="12">
        <f t="shared" si="0"/>
        <v>2201.2560000000003</v>
      </c>
      <c r="E15" s="8">
        <v>0.27</v>
      </c>
    </row>
    <row r="16" spans="1:5" ht="39" thickBot="1" x14ac:dyDescent="0.3">
      <c r="A16" s="10" t="s">
        <v>84</v>
      </c>
      <c r="B16" s="7" t="s">
        <v>32</v>
      </c>
      <c r="C16" s="8" t="s">
        <v>26</v>
      </c>
      <c r="D16" s="12">
        <f t="shared" si="0"/>
        <v>2201.2560000000003</v>
      </c>
      <c r="E16" s="8">
        <v>0.27</v>
      </c>
    </row>
    <row r="17" spans="1:5" ht="51.75" thickBot="1" x14ac:dyDescent="0.3">
      <c r="A17" s="10" t="s">
        <v>85</v>
      </c>
      <c r="B17" s="7" t="s">
        <v>33</v>
      </c>
      <c r="C17" s="8" t="s">
        <v>34</v>
      </c>
      <c r="D17" s="12">
        <f t="shared" si="0"/>
        <v>21034.224000000002</v>
      </c>
      <c r="E17" s="8">
        <v>2.58</v>
      </c>
    </row>
    <row r="18" spans="1:5" ht="15.75" thickBot="1" x14ac:dyDescent="0.3">
      <c r="A18" s="10" t="s">
        <v>80</v>
      </c>
      <c r="B18" s="7" t="s">
        <v>35</v>
      </c>
      <c r="C18" s="8" t="s">
        <v>26</v>
      </c>
      <c r="D18" s="12">
        <f t="shared" si="0"/>
        <v>2282.7840000000001</v>
      </c>
      <c r="E18" s="8">
        <v>0.28000000000000003</v>
      </c>
    </row>
    <row r="19" spans="1:5" ht="15.75" thickBot="1" x14ac:dyDescent="0.3">
      <c r="A19" s="10" t="s">
        <v>76</v>
      </c>
      <c r="B19" s="7" t="s">
        <v>36</v>
      </c>
      <c r="C19" s="8" t="s">
        <v>37</v>
      </c>
      <c r="D19" s="12">
        <f t="shared" si="0"/>
        <v>25844.375999999997</v>
      </c>
      <c r="E19" s="8">
        <v>3.17</v>
      </c>
    </row>
    <row r="20" spans="1:5" ht="51.75" thickBot="1" x14ac:dyDescent="0.3">
      <c r="A20" s="10" t="s">
        <v>77</v>
      </c>
      <c r="B20" s="7" t="s">
        <v>38</v>
      </c>
      <c r="C20" s="8" t="s">
        <v>39</v>
      </c>
      <c r="D20" s="12">
        <f t="shared" si="0"/>
        <v>21197.279999999999</v>
      </c>
      <c r="E20" s="8">
        <v>2.6</v>
      </c>
    </row>
    <row r="21" spans="1:5" ht="26.25" thickBot="1" x14ac:dyDescent="0.3">
      <c r="A21" s="10" t="s">
        <v>78</v>
      </c>
      <c r="B21" s="7" t="s">
        <v>40</v>
      </c>
      <c r="C21" s="8" t="s">
        <v>26</v>
      </c>
      <c r="D21" s="12">
        <f t="shared" si="0"/>
        <v>3831.8159999999998</v>
      </c>
      <c r="E21" s="8">
        <v>0.47</v>
      </c>
    </row>
    <row r="22" spans="1:5" ht="15.75" thickBot="1" x14ac:dyDescent="0.3">
      <c r="A22" s="10"/>
      <c r="B22" s="6" t="s">
        <v>41</v>
      </c>
      <c r="C22" s="8"/>
      <c r="D22" s="29">
        <f>SUM(D10:D21)</f>
        <v>151152.91199999998</v>
      </c>
      <c r="E22" s="14">
        <f>SUM(E11:E21)</f>
        <v>18.54</v>
      </c>
    </row>
    <row r="23" spans="1:5" ht="15.75" x14ac:dyDescent="0.25">
      <c r="B23" s="16" t="s">
        <v>87</v>
      </c>
      <c r="C23" s="2"/>
      <c r="D23" s="32" t="s">
        <v>42</v>
      </c>
      <c r="E23" s="17"/>
    </row>
    <row r="24" spans="1:5" x14ac:dyDescent="0.25">
      <c r="B24" s="18" t="s">
        <v>43</v>
      </c>
      <c r="C24" s="2"/>
      <c r="D24" s="19"/>
      <c r="E24" s="2"/>
    </row>
    <row r="25" spans="1:5" x14ac:dyDescent="0.25">
      <c r="B25" s="18" t="s">
        <v>44</v>
      </c>
      <c r="C25" s="2"/>
      <c r="D25" s="19"/>
      <c r="E25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0" sqref="A10:B18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D4" s="35" t="s">
        <v>3</v>
      </c>
      <c r="E4" s="35"/>
    </row>
    <row r="5" spans="1:5" ht="15.75" x14ac:dyDescent="0.25">
      <c r="D5" s="35" t="s">
        <v>95</v>
      </c>
      <c r="E5" s="35"/>
    </row>
    <row r="6" spans="1:5" x14ac:dyDescent="0.25">
      <c r="A6" s="36" t="s">
        <v>4</v>
      </c>
      <c r="B6" s="36"/>
      <c r="C6" s="36"/>
      <c r="D6" s="36"/>
      <c r="E6" s="36"/>
    </row>
    <row r="7" spans="1:5" ht="27.7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51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E11*812.8*12</f>
        <v>28870.655999999999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18" si="0">E12*812.8*12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7607.8080000000009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50328.576000000001</v>
      </c>
      <c r="E14" s="8">
        <v>5.16</v>
      </c>
    </row>
    <row r="15" spans="1:5" ht="51.75" thickBot="1" x14ac:dyDescent="0.3">
      <c r="A15" s="10" t="s">
        <v>83</v>
      </c>
      <c r="B15" s="7" t="s">
        <v>33</v>
      </c>
      <c r="C15" s="8" t="s">
        <v>34</v>
      </c>
      <c r="D15" s="12">
        <f t="shared" si="0"/>
        <v>25164.288</v>
      </c>
      <c r="E15" s="8">
        <v>2.58</v>
      </c>
    </row>
    <row r="16" spans="1:5" ht="15.75" thickBot="1" x14ac:dyDescent="0.3">
      <c r="A16" s="10" t="s">
        <v>84</v>
      </c>
      <c r="B16" s="7" t="s">
        <v>35</v>
      </c>
      <c r="C16" s="8" t="s">
        <v>26</v>
      </c>
      <c r="D16" s="12">
        <f t="shared" si="0"/>
        <v>2731.0079999999998</v>
      </c>
      <c r="E16" s="8">
        <v>0.28000000000000003</v>
      </c>
    </row>
    <row r="17" spans="1:5" ht="51.75" thickBot="1" x14ac:dyDescent="0.3">
      <c r="A17" s="10" t="s">
        <v>85</v>
      </c>
      <c r="B17" s="7" t="s">
        <v>38</v>
      </c>
      <c r="C17" s="8" t="s">
        <v>39</v>
      </c>
      <c r="D17" s="12">
        <f t="shared" si="0"/>
        <v>25359.359999999997</v>
      </c>
      <c r="E17" s="8">
        <v>2.6</v>
      </c>
    </row>
    <row r="18" spans="1:5" ht="26.25" thickBot="1" x14ac:dyDescent="0.3">
      <c r="A18" s="10" t="s">
        <v>80</v>
      </c>
      <c r="B18" s="7" t="s">
        <v>40</v>
      </c>
      <c r="C18" s="8" t="s">
        <v>26</v>
      </c>
      <c r="D18" s="12">
        <f t="shared" si="0"/>
        <v>4584.1919999999991</v>
      </c>
      <c r="E18" s="8">
        <v>0.47</v>
      </c>
    </row>
    <row r="19" spans="1:5" ht="15.75" thickBot="1" x14ac:dyDescent="0.3">
      <c r="A19" s="10"/>
      <c r="B19" s="6" t="s">
        <v>41</v>
      </c>
      <c r="C19" s="8"/>
      <c r="D19" s="29">
        <f>SUM(D10:D18)</f>
        <v>144645.88800000001</v>
      </c>
      <c r="E19" s="14">
        <f>SUM(E11:E18)</f>
        <v>14.83</v>
      </c>
    </row>
    <row r="21" spans="1:5" ht="15.75" x14ac:dyDescent="0.25">
      <c r="B21" s="16" t="s">
        <v>87</v>
      </c>
      <c r="C21" s="2"/>
      <c r="D21" s="32" t="s">
        <v>42</v>
      </c>
      <c r="E21" s="17"/>
    </row>
    <row r="22" spans="1:5" x14ac:dyDescent="0.25">
      <c r="B22" s="18" t="s">
        <v>43</v>
      </c>
      <c r="C22" s="2"/>
      <c r="D22" s="19"/>
      <c r="E22" s="2"/>
    </row>
    <row r="23" spans="1:5" x14ac:dyDescent="0.25">
      <c r="B23" s="18" t="s">
        <v>44</v>
      </c>
      <c r="C23" s="2"/>
      <c r="D23" s="19"/>
      <c r="E23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>
      <selection activeCell="A10" sqref="A10:B18"/>
    </sheetView>
  </sheetViews>
  <sheetFormatPr defaultRowHeight="15" x14ac:dyDescent="0.25"/>
  <cols>
    <col min="1" max="1" width="5.28515625" style="1" customWidth="1"/>
    <col min="2" max="2" width="33" style="1" customWidth="1"/>
    <col min="3" max="3" width="16" style="1" customWidth="1"/>
    <col min="4" max="4" width="18.5703125" style="15" customWidth="1"/>
    <col min="5" max="5" width="19.28515625" style="1" customWidth="1"/>
  </cols>
  <sheetData>
    <row r="1" spans="1:5" ht="15.75" x14ac:dyDescent="0.25">
      <c r="D1" s="34" t="s">
        <v>0</v>
      </c>
      <c r="E1" s="34"/>
    </row>
    <row r="2" spans="1:5" ht="15.75" x14ac:dyDescent="0.25">
      <c r="A2" s="35" t="s">
        <v>1</v>
      </c>
      <c r="B2" s="35"/>
      <c r="C2" s="35"/>
      <c r="D2" s="35"/>
      <c r="E2" s="35"/>
    </row>
    <row r="3" spans="1:5" ht="15.75" x14ac:dyDescent="0.25">
      <c r="D3" s="35" t="s">
        <v>2</v>
      </c>
      <c r="E3" s="35"/>
    </row>
    <row r="4" spans="1:5" ht="15.75" x14ac:dyDescent="0.25">
      <c r="D4" s="35" t="s">
        <v>3</v>
      </c>
      <c r="E4" s="35"/>
    </row>
    <row r="5" spans="1:5" ht="15.75" x14ac:dyDescent="0.25">
      <c r="D5" s="35" t="s">
        <v>96</v>
      </c>
      <c r="E5" s="35"/>
    </row>
    <row r="6" spans="1:5" x14ac:dyDescent="0.25">
      <c r="A6" s="36" t="s">
        <v>4</v>
      </c>
      <c r="B6" s="36"/>
      <c r="C6" s="36"/>
      <c r="D6" s="36"/>
      <c r="E6" s="36"/>
    </row>
    <row r="7" spans="1:5" ht="29.25" customHeight="1" x14ac:dyDescent="0.25">
      <c r="A7" s="37" t="s">
        <v>5</v>
      </c>
      <c r="B7" s="37"/>
      <c r="C7" s="37"/>
      <c r="D7" s="37"/>
      <c r="E7" s="37"/>
    </row>
    <row r="8" spans="1:5" ht="15.75" thickBot="1" x14ac:dyDescent="0.3">
      <c r="A8" s="33" t="s">
        <v>52</v>
      </c>
      <c r="B8" s="33"/>
      <c r="C8" s="33"/>
      <c r="D8" s="33"/>
      <c r="E8" s="33"/>
    </row>
    <row r="9" spans="1:5" ht="39" thickBot="1" x14ac:dyDescent="0.3">
      <c r="A9" s="3" t="s">
        <v>7</v>
      </c>
      <c r="B9" s="4" t="s">
        <v>8</v>
      </c>
      <c r="C9" s="4" t="s">
        <v>9</v>
      </c>
      <c r="D9" s="21" t="s">
        <v>10</v>
      </c>
      <c r="E9" s="4" t="s">
        <v>11</v>
      </c>
    </row>
    <row r="10" spans="1:5" ht="26.25" thickBot="1" x14ac:dyDescent="0.3">
      <c r="A10" s="5" t="s">
        <v>12</v>
      </c>
      <c r="B10" s="6" t="s">
        <v>13</v>
      </c>
      <c r="C10" s="7"/>
      <c r="D10" s="25"/>
      <c r="E10" s="6"/>
    </row>
    <row r="11" spans="1:5" ht="39" thickBot="1" x14ac:dyDescent="0.3">
      <c r="A11" s="5" t="s">
        <v>14</v>
      </c>
      <c r="B11" s="7" t="s">
        <v>15</v>
      </c>
      <c r="C11" s="8" t="s">
        <v>16</v>
      </c>
      <c r="D11" s="12">
        <f>E11*807.5*12</f>
        <v>28682.399999999998</v>
      </c>
      <c r="E11" s="8">
        <v>2.96</v>
      </c>
    </row>
    <row r="12" spans="1:5" ht="15.75" thickBot="1" x14ac:dyDescent="0.3">
      <c r="A12" s="10" t="s">
        <v>17</v>
      </c>
      <c r="B12" s="11" t="s">
        <v>18</v>
      </c>
      <c r="C12" s="8"/>
      <c r="D12" s="12">
        <f t="shared" ref="D12:D18" si="0">E12*807.5*12</f>
        <v>0</v>
      </c>
      <c r="E12" s="8"/>
    </row>
    <row r="13" spans="1:5" ht="51.75" thickBot="1" x14ac:dyDescent="0.3">
      <c r="A13" s="10" t="s">
        <v>19</v>
      </c>
      <c r="B13" s="7" t="s">
        <v>23</v>
      </c>
      <c r="C13" s="8" t="s">
        <v>21</v>
      </c>
      <c r="D13" s="12">
        <f t="shared" si="0"/>
        <v>7558.2000000000007</v>
      </c>
      <c r="E13" s="8">
        <v>0.78</v>
      </c>
    </row>
    <row r="14" spans="1:5" ht="15.75" thickBot="1" x14ac:dyDescent="0.3">
      <c r="A14" s="10" t="s">
        <v>22</v>
      </c>
      <c r="B14" s="7" t="s">
        <v>25</v>
      </c>
      <c r="C14" s="8" t="s">
        <v>26</v>
      </c>
      <c r="D14" s="12">
        <f t="shared" si="0"/>
        <v>50000.399999999994</v>
      </c>
      <c r="E14" s="8">
        <v>5.16</v>
      </c>
    </row>
    <row r="15" spans="1:5" ht="51.75" thickBot="1" x14ac:dyDescent="0.3">
      <c r="A15" s="10" t="s">
        <v>83</v>
      </c>
      <c r="B15" s="7" t="s">
        <v>33</v>
      </c>
      <c r="C15" s="8" t="s">
        <v>34</v>
      </c>
      <c r="D15" s="12">
        <f t="shared" si="0"/>
        <v>25000.199999999997</v>
      </c>
      <c r="E15" s="8">
        <v>2.58</v>
      </c>
    </row>
    <row r="16" spans="1:5" ht="15.75" thickBot="1" x14ac:dyDescent="0.3">
      <c r="A16" s="10" t="s">
        <v>84</v>
      </c>
      <c r="B16" s="7" t="s">
        <v>35</v>
      </c>
      <c r="C16" s="8" t="s">
        <v>26</v>
      </c>
      <c r="D16" s="12">
        <f t="shared" si="0"/>
        <v>2713.2000000000003</v>
      </c>
      <c r="E16" s="8">
        <v>0.28000000000000003</v>
      </c>
    </row>
    <row r="17" spans="1:5" ht="51.75" thickBot="1" x14ac:dyDescent="0.3">
      <c r="A17" s="10" t="s">
        <v>85</v>
      </c>
      <c r="B17" s="7" t="s">
        <v>38</v>
      </c>
      <c r="C17" s="8" t="s">
        <v>39</v>
      </c>
      <c r="D17" s="12">
        <f t="shared" si="0"/>
        <v>25194</v>
      </c>
      <c r="E17" s="8">
        <v>2.6</v>
      </c>
    </row>
    <row r="18" spans="1:5" ht="26.25" thickBot="1" x14ac:dyDescent="0.3">
      <c r="A18" s="10" t="s">
        <v>80</v>
      </c>
      <c r="B18" s="7" t="s">
        <v>40</v>
      </c>
      <c r="C18" s="8" t="s">
        <v>26</v>
      </c>
      <c r="D18" s="12">
        <f t="shared" si="0"/>
        <v>4554.2999999999993</v>
      </c>
      <c r="E18" s="8">
        <v>0.47</v>
      </c>
    </row>
    <row r="19" spans="1:5" ht="15.75" thickBot="1" x14ac:dyDescent="0.3">
      <c r="A19" s="10"/>
      <c r="B19" s="6" t="s">
        <v>41</v>
      </c>
      <c r="C19" s="8"/>
      <c r="D19" s="29">
        <f>SUM(D10:D18)</f>
        <v>143702.69999999998</v>
      </c>
      <c r="E19" s="14">
        <f>SUM(E11:E18)</f>
        <v>14.83</v>
      </c>
    </row>
    <row r="21" spans="1:5" ht="15.75" x14ac:dyDescent="0.25">
      <c r="B21" s="16" t="s">
        <v>87</v>
      </c>
      <c r="C21" s="2"/>
      <c r="D21" s="32" t="s">
        <v>42</v>
      </c>
      <c r="E21" s="17"/>
    </row>
    <row r="22" spans="1:5" x14ac:dyDescent="0.25">
      <c r="B22" s="18" t="s">
        <v>43</v>
      </c>
      <c r="C22" s="2"/>
      <c r="D22" s="19"/>
      <c r="E22" s="2"/>
    </row>
    <row r="23" spans="1:5" x14ac:dyDescent="0.25">
      <c r="B23" s="18" t="s">
        <v>44</v>
      </c>
      <c r="C23" s="2"/>
      <c r="D23" s="19"/>
      <c r="E23" s="2"/>
    </row>
  </sheetData>
  <mergeCells count="8">
    <mergeCell ref="A8:E8"/>
    <mergeCell ref="D1:E1"/>
    <mergeCell ref="A2:E2"/>
    <mergeCell ref="D3:E3"/>
    <mergeCell ref="D5:E5"/>
    <mergeCell ref="A6:E6"/>
    <mergeCell ref="A7:E7"/>
    <mergeCell ref="D4:E4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Кал 2</vt:lpstr>
      <vt:lpstr>Кал 4</vt:lpstr>
      <vt:lpstr>Кал 2 корп 1</vt:lpstr>
      <vt:lpstr>Кал 4 корп 1</vt:lpstr>
      <vt:lpstr>Лен 67 корп 2</vt:lpstr>
      <vt:lpstr>Лен 67</vt:lpstr>
      <vt:lpstr>Лен 67 корп 1</vt:lpstr>
      <vt:lpstr>воинс 1</vt:lpstr>
      <vt:lpstr>Воинс 1 корп 1</vt:lpstr>
      <vt:lpstr>Покр 1</vt:lpstr>
      <vt:lpstr>Покр 2</vt:lpstr>
      <vt:lpstr>Кал 72</vt:lpstr>
      <vt:lpstr>Кал 74</vt:lpstr>
      <vt:lpstr>Лен 72</vt:lpstr>
      <vt:lpstr>Лен 74</vt:lpstr>
      <vt:lpstr>Лен 68</vt:lpstr>
      <vt:lpstr>Лен 64</vt:lpstr>
      <vt:lpstr>Кал 112</vt:lpstr>
      <vt:lpstr>Кал 106</vt:lpstr>
      <vt:lpstr>Кал 84</vt:lpstr>
      <vt:lpstr>Кал 82</vt:lpstr>
      <vt:lpstr>Совх 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2016-02-25T01:36:52Z</dcterms:modified>
</cp:coreProperties>
</file>